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4_02_23\pendents 24_02\TR4\"/>
    </mc:Choice>
  </mc:AlternateContent>
  <xr:revisionPtr revIDLastSave="0" documentId="13_ncr:1_{DA7FADBF-353C-46FE-A28B-7028983EB364}" xr6:coauthVersionLast="47" xr6:coauthVersionMax="47" xr10:uidLastSave="{00000000-0000-0000-0000-000000000000}"/>
  <bookViews>
    <workbookView xWindow="-120" yWindow="-120" windowWidth="29040" windowHeight="15840" tabRatio="700" firstSheet="2" activeTab="3" xr2:uid="{00000000-000D-0000-FFFF-FFFF00000000}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F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E43" i="7"/>
  <c r="F43" i="7"/>
  <c r="D22" i="7"/>
  <c r="D43" i="7"/>
  <c r="B22" i="7"/>
  <c r="B43" i="7"/>
  <c r="C43" i="7"/>
  <c r="E43" i="6"/>
  <c r="F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Z25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R25" i="1"/>
  <c r="P22" i="1"/>
  <c r="M22" i="1"/>
  <c r="C13" i="4"/>
  <c r="B25" i="1"/>
  <c r="B16" i="7"/>
  <c r="C16" i="7"/>
  <c r="D16" i="7"/>
  <c r="J24" i="7"/>
  <c r="E24" i="7"/>
  <c r="O24" i="7"/>
  <c r="P24" i="7"/>
  <c r="T24" i="7"/>
  <c r="E45" i="7"/>
  <c r="F45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E25" i="7" s="1"/>
  <c r="O34" i="7" s="1"/>
  <c r="J20" i="7"/>
  <c r="O20" i="7"/>
  <c r="O19" i="7"/>
  <c r="E40" i="7" s="1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Y25" i="7"/>
  <c r="O39" i="7"/>
  <c r="P39" i="7"/>
  <c r="AD14" i="7"/>
  <c r="AD25" i="7"/>
  <c r="O38" i="7"/>
  <c r="P38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E37" i="7"/>
  <c r="F37" i="7"/>
  <c r="Y16" i="7"/>
  <c r="Z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U18" i="7"/>
  <c r="Y18" i="7"/>
  <c r="Z18" i="7"/>
  <c r="J19" i="7"/>
  <c r="AD19" i="7"/>
  <c r="AE19" i="7"/>
  <c r="E19" i="7"/>
  <c r="F19" i="7"/>
  <c r="T19" i="7"/>
  <c r="U19" i="7"/>
  <c r="Y19" i="7"/>
  <c r="Z19" i="7"/>
  <c r="I24" i="7"/>
  <c r="D24" i="7"/>
  <c r="N24" i="7"/>
  <c r="D45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D25" i="7" s="1"/>
  <c r="N34" i="7" s="1"/>
  <c r="I20" i="7"/>
  <c r="N20" i="7"/>
  <c r="AC20" i="7"/>
  <c r="S20" i="7"/>
  <c r="X20" i="7"/>
  <c r="D21" i="7"/>
  <c r="I21" i="7"/>
  <c r="N21" i="7"/>
  <c r="AC21" i="7"/>
  <c r="S21" i="7"/>
  <c r="X21" i="7"/>
  <c r="I14" i="7"/>
  <c r="D35" i="7" s="1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S25" i="7"/>
  <c r="N37" i="7"/>
  <c r="X18" i="7"/>
  <c r="X25" i="7"/>
  <c r="N39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B45" i="7"/>
  <c r="C45" i="7"/>
  <c r="AB24" i="7"/>
  <c r="G16" i="7"/>
  <c r="B37" i="7"/>
  <c r="C37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G15" i="7"/>
  <c r="G18" i="7"/>
  <c r="B39" i="7"/>
  <c r="G19" i="7"/>
  <c r="L19" i="7"/>
  <c r="B40" i="7"/>
  <c r="G20" i="7"/>
  <c r="L20" i="7"/>
  <c r="AB13" i="7"/>
  <c r="B20" i="7"/>
  <c r="B25" i="7" s="1"/>
  <c r="AA20" i="7"/>
  <c r="Q20" i="7"/>
  <c r="R20" i="7"/>
  <c r="V20" i="7"/>
  <c r="B21" i="7"/>
  <c r="C21" i="7"/>
  <c r="G21" i="7"/>
  <c r="L21" i="7"/>
  <c r="M21" i="7"/>
  <c r="AA21" i="7"/>
  <c r="AB21" i="7"/>
  <c r="Q21" i="7"/>
  <c r="R21" i="7"/>
  <c r="V21" i="7"/>
  <c r="W21" i="7"/>
  <c r="G14" i="7"/>
  <c r="B35" i="7" s="1"/>
  <c r="L14" i="7"/>
  <c r="M14" i="7"/>
  <c r="B14" i="7"/>
  <c r="Q14" i="7"/>
  <c r="Q25" i="7"/>
  <c r="L37" i="7"/>
  <c r="M37" i="7"/>
  <c r="R14" i="7"/>
  <c r="V14" i="7"/>
  <c r="W14" i="7"/>
  <c r="AA14" i="7"/>
  <c r="AB14" i="7"/>
  <c r="L15" i="7"/>
  <c r="B15" i="7"/>
  <c r="Q15" i="7"/>
  <c r="V15" i="7"/>
  <c r="W15" i="7"/>
  <c r="AA15" i="7"/>
  <c r="AB15" i="7"/>
  <c r="G17" i="7"/>
  <c r="B38" i="7"/>
  <c r="C38" i="7"/>
  <c r="H17" i="7"/>
  <c r="L17" i="7"/>
  <c r="M17" i="7"/>
  <c r="B17" i="7"/>
  <c r="C17" i="7"/>
  <c r="Q17" i="7"/>
  <c r="V17" i="7"/>
  <c r="W17" i="7"/>
  <c r="AA17" i="7"/>
  <c r="L18" i="7"/>
  <c r="AA18" i="7"/>
  <c r="B18" i="7"/>
  <c r="Q18" i="7"/>
  <c r="R18" i="7"/>
  <c r="V18" i="7"/>
  <c r="V25" i="7"/>
  <c r="L39" i="7"/>
  <c r="M39" i="7"/>
  <c r="W18" i="7"/>
  <c r="AA19" i="7"/>
  <c r="B19" i="7"/>
  <c r="C19" i="7"/>
  <c r="Q19" i="7"/>
  <c r="R19" i="7"/>
  <c r="V19" i="7"/>
  <c r="W19" i="7"/>
  <c r="R15" i="7"/>
  <c r="J25" i="6"/>
  <c r="K20" i="6"/>
  <c r="E25" i="6"/>
  <c r="O25" i="6"/>
  <c r="P13" i="6" s="1"/>
  <c r="Y25" i="6"/>
  <c r="O38" i="6"/>
  <c r="P38" i="6"/>
  <c r="T25" i="6"/>
  <c r="O37" i="6"/>
  <c r="AD25" i="6"/>
  <c r="O39" i="6"/>
  <c r="P39" i="6"/>
  <c r="I25" i="6"/>
  <c r="N35" i="6" s="1"/>
  <c r="D25" i="6"/>
  <c r="N34" i="6"/>
  <c r="N25" i="6"/>
  <c r="N36" i="6" s="1"/>
  <c r="X25" i="6"/>
  <c r="N38" i="6"/>
  <c r="S25" i="6"/>
  <c r="N37" i="6"/>
  <c r="AC25" i="6"/>
  <c r="N39" i="6"/>
  <c r="G25" i="6"/>
  <c r="H13" i="6" s="1"/>
  <c r="H15" i="6"/>
  <c r="B25" i="6"/>
  <c r="L25" i="6"/>
  <c r="M13" i="6" s="1"/>
  <c r="V25" i="6"/>
  <c r="L38" i="6"/>
  <c r="M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F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C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5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6" i="6"/>
  <c r="P18" i="6"/>
  <c r="P21" i="6"/>
  <c r="P24" i="6"/>
  <c r="M14" i="6"/>
  <c r="M16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P39" i="5"/>
  <c r="AC25" i="5"/>
  <c r="N39" i="5"/>
  <c r="AA25" i="5"/>
  <c r="L39" i="5"/>
  <c r="M39" i="5"/>
  <c r="E25" i="5"/>
  <c r="F20" i="5" s="1"/>
  <c r="J25" i="5"/>
  <c r="O35" i="5" s="1"/>
  <c r="O25" i="5"/>
  <c r="O36" i="5" s="1"/>
  <c r="T25" i="5"/>
  <c r="O37" i="5"/>
  <c r="Y25" i="5"/>
  <c r="Z18" i="5"/>
  <c r="D25" i="5"/>
  <c r="N34" i="5" s="1"/>
  <c r="I25" i="5"/>
  <c r="N35" i="5" s="1"/>
  <c r="N25" i="5"/>
  <c r="N36" i="5" s="1"/>
  <c r="S25" i="5"/>
  <c r="N37" i="5"/>
  <c r="X25" i="5"/>
  <c r="N38" i="5"/>
  <c r="B25" i="5"/>
  <c r="L34" i="5" s="1"/>
  <c r="G25" i="5"/>
  <c r="H15" i="5" s="1"/>
  <c r="L25" i="5"/>
  <c r="L36" i="5" s="1"/>
  <c r="Q25" i="5"/>
  <c r="L37" i="5"/>
  <c r="M37" i="5"/>
  <c r="V25" i="5"/>
  <c r="L38" i="5"/>
  <c r="E34" i="5"/>
  <c r="E35" i="5"/>
  <c r="E36" i="5"/>
  <c r="E41" i="5"/>
  <c r="E42" i="5"/>
  <c r="E39" i="5"/>
  <c r="F39" i="5"/>
  <c r="E40" i="5"/>
  <c r="F40" i="5"/>
  <c r="E45" i="5"/>
  <c r="F45" i="5"/>
  <c r="E37" i="5"/>
  <c r="F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6" i="5"/>
  <c r="M17" i="5"/>
  <c r="M18" i="5"/>
  <c r="M19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25" i="5" s="1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C45" i="4"/>
  <c r="B42" i="4"/>
  <c r="C42" i="4"/>
  <c r="B34" i="4"/>
  <c r="B36" i="4"/>
  <c r="B39" i="4"/>
  <c r="B40" i="4"/>
  <c r="B41" i="4"/>
  <c r="B46" i="4"/>
  <c r="C40" i="4" s="1"/>
  <c r="B35" i="4"/>
  <c r="C35" i="4"/>
  <c r="B37" i="4"/>
  <c r="C37" i="4"/>
  <c r="B38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25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M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L37" i="4"/>
  <c r="M37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L36" i="4"/>
  <c r="G25" i="4"/>
  <c r="H20" i="4" s="1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/>
  <c r="N40" i="4" s="1"/>
  <c r="H16" i="4"/>
  <c r="H17" i="4"/>
  <c r="H21" i="4"/>
  <c r="E25" i="4"/>
  <c r="O34" i="4"/>
  <c r="P34" i="4"/>
  <c r="O36" i="4"/>
  <c r="P37" i="4"/>
  <c r="P38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6" i="4"/>
  <c r="D39" i="4"/>
  <c r="D40" i="4"/>
  <c r="D41" i="4"/>
  <c r="D46" i="4"/>
  <c r="D35" i="4"/>
  <c r="D37" i="4"/>
  <c r="D38" i="4"/>
  <c r="D42" i="4"/>
  <c r="J25" i="1"/>
  <c r="K20" i="1" s="1"/>
  <c r="K22" i="1"/>
  <c r="O25" i="1"/>
  <c r="O36" i="1"/>
  <c r="E25" i="1"/>
  <c r="Y25" i="1"/>
  <c r="O38" i="1"/>
  <c r="P38" i="1"/>
  <c r="I25" i="1"/>
  <c r="N35" i="1"/>
  <c r="N40" i="1" s="1"/>
  <c r="N25" i="1"/>
  <c r="N36" i="1"/>
  <c r="D25" i="1"/>
  <c r="N34" i="1"/>
  <c r="X25" i="1"/>
  <c r="N38" i="1"/>
  <c r="G25" i="1"/>
  <c r="L35" i="1" s="1"/>
  <c r="H22" i="1"/>
  <c r="L25" i="1"/>
  <c r="M20" i="1"/>
  <c r="V25" i="1"/>
  <c r="L38" i="1"/>
  <c r="Q25" i="1"/>
  <c r="L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25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7" i="1"/>
  <c r="K16" i="1"/>
  <c r="K14" i="1"/>
  <c r="H21" i="1"/>
  <c r="H19" i="1"/>
  <c r="H17" i="1"/>
  <c r="C24" i="1"/>
  <c r="C21" i="1"/>
  <c r="C20" i="1"/>
  <c r="C19" i="1"/>
  <c r="C18" i="1"/>
  <c r="C17" i="1"/>
  <c r="C16" i="1"/>
  <c r="C15" i="1"/>
  <c r="C14" i="1"/>
  <c r="E45" i="1"/>
  <c r="F45" i="1"/>
  <c r="E42" i="1"/>
  <c r="F42" i="1"/>
  <c r="E34" i="1"/>
  <c r="E41" i="1"/>
  <c r="E35" i="1"/>
  <c r="E36" i="1"/>
  <c r="E37" i="1"/>
  <c r="E38" i="1"/>
  <c r="E39" i="1"/>
  <c r="E40" i="1"/>
  <c r="D45" i="1"/>
  <c r="D42" i="1"/>
  <c r="D34" i="1"/>
  <c r="D41" i="1"/>
  <c r="D46" i="1" s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E25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U25" i="1"/>
  <c r="T25" i="1"/>
  <c r="O37" i="1"/>
  <c r="P37" i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P13" i="4"/>
  <c r="P14" i="4"/>
  <c r="P15" i="4"/>
  <c r="P18" i="4"/>
  <c r="P20" i="4"/>
  <c r="P21" i="4"/>
  <c r="P25" i="4"/>
  <c r="O39" i="1"/>
  <c r="P39" i="1"/>
  <c r="AE16" i="7"/>
  <c r="F22" i="1"/>
  <c r="F23" i="1"/>
  <c r="F24" i="1"/>
  <c r="C22" i="1"/>
  <c r="C23" i="1"/>
  <c r="L36" i="1"/>
  <c r="AB25" i="1"/>
  <c r="O34" i="6"/>
  <c r="F22" i="6"/>
  <c r="L34" i="6"/>
  <c r="C22" i="6"/>
  <c r="W25" i="1"/>
  <c r="H19" i="6"/>
  <c r="M18" i="6"/>
  <c r="P14" i="6"/>
  <c r="Z21" i="6"/>
  <c r="L35" i="6"/>
  <c r="H22" i="6"/>
  <c r="O35" i="6"/>
  <c r="K22" i="6"/>
  <c r="H22" i="5"/>
  <c r="O38" i="5"/>
  <c r="K22" i="5"/>
  <c r="M14" i="4"/>
  <c r="H22" i="4"/>
  <c r="K13" i="4"/>
  <c r="K14" i="4"/>
  <c r="K15" i="4"/>
  <c r="K18" i="4"/>
  <c r="K19" i="4"/>
  <c r="K20" i="4"/>
  <c r="K21" i="4"/>
  <c r="K22" i="4"/>
  <c r="K24" i="4"/>
  <c r="Z21" i="4"/>
  <c r="L34" i="1"/>
  <c r="F20" i="1"/>
  <c r="O34" i="1"/>
  <c r="F13" i="1"/>
  <c r="C13" i="1"/>
  <c r="K21" i="1"/>
  <c r="H16" i="1"/>
  <c r="H13" i="1"/>
  <c r="H14" i="1"/>
  <c r="H18" i="1"/>
  <c r="H24" i="1"/>
  <c r="C42" i="1"/>
  <c r="Z18" i="6"/>
  <c r="C20" i="6"/>
  <c r="C13" i="6"/>
  <c r="F14" i="6"/>
  <c r="K15" i="6"/>
  <c r="R16" i="6"/>
  <c r="R25" i="6"/>
  <c r="U16" i="6"/>
  <c r="U13" i="6"/>
  <c r="H18" i="6"/>
  <c r="H24" i="6"/>
  <c r="H14" i="6"/>
  <c r="K19" i="6"/>
  <c r="K14" i="6"/>
  <c r="K18" i="6"/>
  <c r="K21" i="6"/>
  <c r="K13" i="6"/>
  <c r="F13" i="6"/>
  <c r="W19" i="6"/>
  <c r="W18" i="6"/>
  <c r="K24" i="6"/>
  <c r="H14" i="5"/>
  <c r="H24" i="5"/>
  <c r="H18" i="5"/>
  <c r="K18" i="5"/>
  <c r="K21" i="5"/>
  <c r="P15" i="5"/>
  <c r="P18" i="5"/>
  <c r="P19" i="5"/>
  <c r="P14" i="5"/>
  <c r="W18" i="5"/>
  <c r="R16" i="5"/>
  <c r="K19" i="5"/>
  <c r="K20" i="5"/>
  <c r="C14" i="5"/>
  <c r="C13" i="5"/>
  <c r="F23" i="7"/>
  <c r="F43" i="5"/>
  <c r="AE21" i="5"/>
  <c r="AE20" i="5"/>
  <c r="AE25" i="5"/>
  <c r="C20" i="5"/>
  <c r="F21" i="5"/>
  <c r="P21" i="5"/>
  <c r="E42" i="7"/>
  <c r="C43" i="6"/>
  <c r="Z20" i="7"/>
  <c r="H14" i="4"/>
  <c r="C15" i="4"/>
  <c r="F15" i="4"/>
  <c r="H24" i="4"/>
  <c r="C14" i="4"/>
  <c r="F14" i="4"/>
  <c r="F20" i="4"/>
  <c r="D42" i="7"/>
  <c r="W17" i="4"/>
  <c r="O38" i="4"/>
  <c r="Z17" i="4"/>
  <c r="C18" i="4"/>
  <c r="C20" i="4"/>
  <c r="M13" i="4"/>
  <c r="W20" i="4"/>
  <c r="M20" i="4"/>
  <c r="P18" i="7"/>
  <c r="E46" i="4"/>
  <c r="F40" i="4" s="1"/>
  <c r="F43" i="4"/>
  <c r="K22" i="7"/>
  <c r="C24" i="7"/>
  <c r="D38" i="7"/>
  <c r="B42" i="7"/>
  <c r="D37" i="7"/>
  <c r="C35" i="1"/>
  <c r="R17" i="7"/>
  <c r="H22" i="7"/>
  <c r="H21" i="7"/>
  <c r="F38" i="1"/>
  <c r="P17" i="7"/>
  <c r="P16" i="7"/>
  <c r="F37" i="4"/>
  <c r="F37" i="1"/>
  <c r="M16" i="7"/>
  <c r="F25" i="1"/>
  <c r="F43" i="1"/>
  <c r="F24" i="7"/>
  <c r="C25" i="1"/>
  <c r="C23" i="7"/>
  <c r="C44" i="1"/>
  <c r="F15" i="7"/>
  <c r="F35" i="1"/>
  <c r="C34" i="1"/>
  <c r="C39" i="5"/>
  <c r="C43" i="5"/>
  <c r="P37" i="5"/>
  <c r="C43" i="4"/>
  <c r="C45" i="1"/>
  <c r="C37" i="1"/>
  <c r="C15" i="7"/>
  <c r="K24" i="7"/>
  <c r="F37" i="6"/>
  <c r="C39" i="6"/>
  <c r="F35" i="6"/>
  <c r="U13" i="7"/>
  <c r="F45" i="6"/>
  <c r="M34" i="6"/>
  <c r="P34" i="6"/>
  <c r="F39" i="6"/>
  <c r="AB18" i="7"/>
  <c r="AB19" i="7"/>
  <c r="C45" i="6"/>
  <c r="C45" i="5"/>
  <c r="P38" i="5"/>
  <c r="M38" i="5"/>
  <c r="AE20" i="7"/>
  <c r="R16" i="7"/>
  <c r="C37" i="5"/>
  <c r="C40" i="5"/>
  <c r="F21" i="7"/>
  <c r="F13" i="7"/>
  <c r="F14" i="7"/>
  <c r="F42" i="5"/>
  <c r="W20" i="7"/>
  <c r="Z21" i="7"/>
  <c r="AE18" i="7"/>
  <c r="AE21" i="7"/>
  <c r="AE17" i="7"/>
  <c r="F35" i="4"/>
  <c r="M25" i="4"/>
  <c r="C38" i="4"/>
  <c r="F38" i="4"/>
  <c r="F42" i="4"/>
  <c r="P21" i="7"/>
  <c r="F45" i="4"/>
  <c r="K16" i="7"/>
  <c r="AB20" i="7"/>
  <c r="AB17" i="7"/>
  <c r="C18" i="7"/>
  <c r="C13" i="7"/>
  <c r="F34" i="4"/>
  <c r="R13" i="7"/>
  <c r="K21" i="7"/>
  <c r="M18" i="7"/>
  <c r="P14" i="7"/>
  <c r="H24" i="7"/>
  <c r="P34" i="1"/>
  <c r="M38" i="1"/>
  <c r="M34" i="1"/>
  <c r="F42" i="7"/>
  <c r="E39" i="7"/>
  <c r="P19" i="1"/>
  <c r="D40" i="7"/>
  <c r="M25" i="1"/>
  <c r="P20" i="1"/>
  <c r="E46" i="1"/>
  <c r="F39" i="1" s="1"/>
  <c r="H20" i="1"/>
  <c r="O35" i="1"/>
  <c r="O40" i="1" s="1"/>
  <c r="P36" i="1" s="1"/>
  <c r="D39" i="7"/>
  <c r="B46" i="1"/>
  <c r="C40" i="1" s="1"/>
  <c r="H15" i="1"/>
  <c r="R25" i="5"/>
  <c r="AB25" i="5"/>
  <c r="E44" i="7"/>
  <c r="F44" i="7"/>
  <c r="Z14" i="7"/>
  <c r="F25" i="6"/>
  <c r="U16" i="7"/>
  <c r="U25" i="7"/>
  <c r="U25" i="6"/>
  <c r="W25" i="6"/>
  <c r="W25" i="5"/>
  <c r="F18" i="7"/>
  <c r="H16" i="7"/>
  <c r="T25" i="7"/>
  <c r="O37" i="7"/>
  <c r="P37" i="7"/>
  <c r="AE25" i="4"/>
  <c r="E35" i="7"/>
  <c r="W25" i="7"/>
  <c r="C35" i="6"/>
  <c r="U25" i="5"/>
  <c r="F34" i="1"/>
  <c r="E38" i="7"/>
  <c r="F38" i="7"/>
  <c r="AB25" i="4"/>
  <c r="C25" i="6"/>
  <c r="Z25" i="6"/>
  <c r="F22" i="7"/>
  <c r="AB25" i="6"/>
  <c r="C14" i="7"/>
  <c r="W25" i="4"/>
  <c r="U25" i="4"/>
  <c r="AC25" i="7"/>
  <c r="N38" i="7"/>
  <c r="C25" i="4"/>
  <c r="R25" i="4"/>
  <c r="C22" i="7"/>
  <c r="F25" i="4"/>
  <c r="C42" i="7"/>
  <c r="M37" i="6"/>
  <c r="P37" i="6"/>
  <c r="AA25" i="7"/>
  <c r="L38" i="7"/>
  <c r="AE25" i="7"/>
  <c r="R25" i="7"/>
  <c r="AB25" i="7"/>
  <c r="M34" i="4"/>
  <c r="Z25" i="7"/>
  <c r="M37" i="1"/>
  <c r="F36" i="1"/>
  <c r="F40" i="1"/>
  <c r="P25" i="1"/>
  <c r="F41" i="1"/>
  <c r="C41" i="1"/>
  <c r="H25" i="1"/>
  <c r="M38" i="7"/>
  <c r="M20" i="6" l="1"/>
  <c r="H20" i="6"/>
  <c r="P20" i="6"/>
  <c r="P25" i="6" s="1"/>
  <c r="E46" i="6"/>
  <c r="F41" i="6" s="1"/>
  <c r="K25" i="6"/>
  <c r="N40" i="6"/>
  <c r="H25" i="6"/>
  <c r="P19" i="6"/>
  <c r="P15" i="6"/>
  <c r="D46" i="6"/>
  <c r="M19" i="6"/>
  <c r="E36" i="7"/>
  <c r="B46" i="6"/>
  <c r="M15" i="6"/>
  <c r="O36" i="6"/>
  <c r="L36" i="6"/>
  <c r="L25" i="7"/>
  <c r="L36" i="7" s="1"/>
  <c r="P13" i="5"/>
  <c r="N25" i="7"/>
  <c r="N36" i="7" s="1"/>
  <c r="M15" i="5"/>
  <c r="M13" i="5"/>
  <c r="B36" i="7"/>
  <c r="F25" i="5"/>
  <c r="F20" i="7"/>
  <c r="O34" i="5"/>
  <c r="O40" i="5" s="1"/>
  <c r="P36" i="5" s="1"/>
  <c r="F25" i="7"/>
  <c r="K14" i="5"/>
  <c r="B34" i="7"/>
  <c r="E34" i="7"/>
  <c r="O25" i="7"/>
  <c r="D34" i="7"/>
  <c r="P20" i="5"/>
  <c r="P25" i="5" s="1"/>
  <c r="M20" i="5"/>
  <c r="H20" i="5"/>
  <c r="H13" i="5"/>
  <c r="L35" i="5"/>
  <c r="L40" i="5" s="1"/>
  <c r="M35" i="5" s="1"/>
  <c r="I25" i="7"/>
  <c r="N35" i="7" s="1"/>
  <c r="N40" i="7" s="1"/>
  <c r="E46" i="5"/>
  <c r="N40" i="5"/>
  <c r="D41" i="7"/>
  <c r="L34" i="7"/>
  <c r="C20" i="7"/>
  <c r="C25" i="7" s="1"/>
  <c r="B41" i="7"/>
  <c r="K13" i="5"/>
  <c r="D36" i="7"/>
  <c r="D46" i="5"/>
  <c r="K15" i="5"/>
  <c r="G25" i="7"/>
  <c r="H19" i="7" s="1"/>
  <c r="H25" i="5"/>
  <c r="J25" i="7"/>
  <c r="B46" i="5"/>
  <c r="C41" i="5" s="1"/>
  <c r="K25" i="4"/>
  <c r="O40" i="4"/>
  <c r="P36" i="4" s="1"/>
  <c r="F36" i="4"/>
  <c r="E41" i="7"/>
  <c r="F39" i="4"/>
  <c r="F41" i="4"/>
  <c r="H18" i="4"/>
  <c r="H13" i="4"/>
  <c r="H15" i="4"/>
  <c r="C41" i="4"/>
  <c r="C34" i="4"/>
  <c r="C46" i="4" s="1"/>
  <c r="H19" i="4"/>
  <c r="L35" i="4"/>
  <c r="C36" i="4"/>
  <c r="C39" i="4"/>
  <c r="F46" i="1"/>
  <c r="K15" i="1"/>
  <c r="P35" i="1"/>
  <c r="P40" i="1" s="1"/>
  <c r="K18" i="1"/>
  <c r="L40" i="1"/>
  <c r="M36" i="1" s="1"/>
  <c r="M35" i="1"/>
  <c r="M40" i="1" s="1"/>
  <c r="C36" i="1"/>
  <c r="C46" i="1" s="1"/>
  <c r="C39" i="1"/>
  <c r="F36" i="6" l="1"/>
  <c r="F40" i="6"/>
  <c r="F34" i="6"/>
  <c r="M25" i="6"/>
  <c r="F46" i="6"/>
  <c r="C40" i="6"/>
  <c r="C41" i="6"/>
  <c r="C34" i="6"/>
  <c r="C36" i="6"/>
  <c r="O40" i="6"/>
  <c r="P35" i="6" s="1"/>
  <c r="L40" i="6"/>
  <c r="M35" i="6" s="1"/>
  <c r="M20" i="7"/>
  <c r="M25" i="5"/>
  <c r="M19" i="7"/>
  <c r="M13" i="7"/>
  <c r="M15" i="7"/>
  <c r="P13" i="7"/>
  <c r="P15" i="7"/>
  <c r="P20" i="7"/>
  <c r="B46" i="7"/>
  <c r="C41" i="7" s="1"/>
  <c r="H14" i="7"/>
  <c r="K18" i="7"/>
  <c r="K14" i="7"/>
  <c r="F36" i="5"/>
  <c r="F35" i="5"/>
  <c r="C35" i="5"/>
  <c r="P19" i="7"/>
  <c r="O36" i="7"/>
  <c r="F34" i="5"/>
  <c r="M36" i="5"/>
  <c r="D46" i="7"/>
  <c r="P35" i="5"/>
  <c r="P34" i="5"/>
  <c r="F41" i="5"/>
  <c r="M34" i="5"/>
  <c r="K25" i="5"/>
  <c r="C36" i="5"/>
  <c r="C34" i="5"/>
  <c r="H18" i="7"/>
  <c r="L35" i="7"/>
  <c r="L40" i="7" s="1"/>
  <c r="M36" i="7" s="1"/>
  <c r="H13" i="7"/>
  <c r="H15" i="7"/>
  <c r="H20" i="7"/>
  <c r="K13" i="7"/>
  <c r="K20" i="7"/>
  <c r="K15" i="7"/>
  <c r="O35" i="7"/>
  <c r="O40" i="7" s="1"/>
  <c r="K19" i="7"/>
  <c r="F46" i="4"/>
  <c r="P35" i="4"/>
  <c r="P40" i="4" s="1"/>
  <c r="E46" i="7"/>
  <c r="F35" i="7" s="1"/>
  <c r="H25" i="4"/>
  <c r="L40" i="4"/>
  <c r="M36" i="4" s="1"/>
  <c r="K25" i="1"/>
  <c r="C40" i="7" l="1"/>
  <c r="C46" i="6"/>
  <c r="C36" i="7"/>
  <c r="M36" i="6"/>
  <c r="C39" i="7"/>
  <c r="C34" i="7"/>
  <c r="P36" i="6"/>
  <c r="P40" i="6" s="1"/>
  <c r="M25" i="7"/>
  <c r="M40" i="6"/>
  <c r="P25" i="7"/>
  <c r="C35" i="7"/>
  <c r="F46" i="5"/>
  <c r="M40" i="5"/>
  <c r="P40" i="5"/>
  <c r="P36" i="7"/>
  <c r="P34" i="7"/>
  <c r="M34" i="7"/>
  <c r="H25" i="7"/>
  <c r="M35" i="7"/>
  <c r="C46" i="5"/>
  <c r="K25" i="7"/>
  <c r="F39" i="7"/>
  <c r="F34" i="7"/>
  <c r="F36" i="7"/>
  <c r="F40" i="7"/>
  <c r="F41" i="7"/>
  <c r="M35" i="4"/>
  <c r="M40" i="4" s="1"/>
  <c r="P35" i="7"/>
  <c r="C46" i="7" l="1"/>
  <c r="P40" i="7"/>
  <c r="M40" i="7"/>
  <c r="F46" i="7"/>
</calcChain>
</file>

<file path=xl/sharedStrings.xml><?xml version="1.0" encoding="utf-8"?>
<sst xmlns="http://schemas.openxmlformats.org/spreadsheetml/2006/main" count="457" uniqueCount="63">
  <si>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</si>
  <si>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</si>
  <si>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</si>
  <si>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</si>
  <si>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</si>
  <si>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</si>
  <si>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</si>
  <si>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</si>
  <si>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</si>
  <si>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</si>
  <si>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</si>
  <si>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</si>
  <si>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</si>
  <si>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</si>
  <si>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</si>
  <si>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</si>
  <si>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</si>
  <si>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</si>
  <si>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</si>
  <si>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</si>
  <si>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</si>
  <si>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</si>
  <si>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</si>
  <si>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</si>
  <si>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</si>
  <si>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</si>
  <si>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</si>
  <si>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</si>
  <si>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</si>
  <si>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</si>
  <si>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</si>
  <si>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</si>
  <si>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</si>
  <si>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</si>
  <si>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</si>
  <si>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</si>
  <si>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</si>
  <si>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</si>
  <si>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</si>
  <si>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</si>
  <si>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</si>
  <si>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</si>
  <si>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</si>
  <si>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</si>
  <si>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</si>
  <si>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</si>
  <si>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</si>
  <si>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</si>
  <si>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</si>
  <si>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</si>
  <si>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</si>
  <si>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</si>
  <si>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</si>
  <si>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</si>
  <si>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</si>
  <si>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</si>
  <si>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</si>
  <si>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</si>
  <si>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</si>
  <si>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</si>
  <si>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</si>
  <si>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INFORMACIÓ I COMUNICACIÓ  DE BARCELONA SA (ICB)</t>
  </si>
  <si>
    <t>Dades actualitzades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</si>
</sst>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8" fillId="2" borderId="2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 2" xfId="47" xr:uid="{00000000-0005-0000-0000-000001000000}"/>
    <cellStyle name="20% - Èmfasi2 2" xfId="49" xr:uid="{00000000-0005-0000-0000-000003000000}"/>
    <cellStyle name="20% - Èmfasi3 2" xfId="51" xr:uid="{00000000-0005-0000-0000-000005000000}"/>
    <cellStyle name="20% - Èmfasi4 2" xfId="53" xr:uid="{00000000-0005-0000-0000-000007000000}"/>
    <cellStyle name="20% - Èmfasi5 2" xfId="55" xr:uid="{00000000-0005-0000-0000-000009000000}"/>
    <cellStyle name="20% - Èmfasi6 2" xfId="57" xr:uid="{00000000-0005-0000-0000-00000B000000}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Èmfasi1 2" xfId="48" xr:uid="{00000000-0005-0000-0000-00000D000000}"/>
    <cellStyle name="40% - Èmfasi2 2" xfId="50" xr:uid="{00000000-0005-0000-0000-00000F000000}"/>
    <cellStyle name="40% - Èmfasi3 2" xfId="52" xr:uid="{00000000-0005-0000-0000-000011000000}"/>
    <cellStyle name="40% - Èmfasi4 2" xfId="54" xr:uid="{00000000-0005-0000-0000-000013000000}"/>
    <cellStyle name="40% - Èmfasi5 2" xfId="56" xr:uid="{00000000-0005-0000-0000-000015000000}"/>
    <cellStyle name="40% - Èmfasi6 2" xfId="58" xr:uid="{00000000-0005-0000-0000-000017000000}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9" builtinId="8"/>
    <cellStyle name="Incorrecto" xfId="9" builtinId="27" customBuiltin="1"/>
    <cellStyle name="Moneda" xfId="2" builtinId="4"/>
    <cellStyle name="Neutral" xfId="10" builtinId="28" customBuiltin="1"/>
    <cellStyle name="Normal" xfId="0" builtinId="0"/>
    <cellStyle name="Normal 2" xfId="44" xr:uid="{00000000-0005-0000-0000-00002E000000}"/>
    <cellStyle name="Normal 3" xfId="45" xr:uid="{00000000-0005-0000-0000-00002F000000}"/>
    <cellStyle name="Nota 2" xfId="46" xr:uid="{00000000-0005-0000-0000-000031000000}"/>
    <cellStyle name="Notas" xfId="17" builtinId="10" customBuiltin="1"/>
    <cellStyle name="Porcentaje" xfId="1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11-4711-AB10-6B9723C99904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11-4711-AB10-6B9723C99904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11-4711-AB10-6B9723C99904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11-4711-AB10-6B9723C99904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11-4711-AB10-6B9723C99904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11-4711-AB10-6B9723C99904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11-4711-AB10-6B9723C99904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11-4711-AB10-6B9723C99904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11-4711-AB10-6B9723C99904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11-4711-AB10-6B9723C9990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7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452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11-4711-AB10-6B9723C99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66-4E9D-8F4B-8267C23DE383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66-4E9D-8F4B-8267C23DE383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66-4E9D-8F4B-8267C23DE383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66-4E9D-8F4B-8267C23DE383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66-4E9D-8F4B-8267C23DE383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66-4E9D-8F4B-8267C23DE383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66-4E9D-8F4B-8267C23DE383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66-4E9D-8F4B-8267C23DE383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66-4E9D-8F4B-8267C23DE383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66-4E9D-8F4B-8267C23DE38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895603.51410000003</c:v>
                </c:pt>
                <c:pt idx="1">
                  <c:v>12930.06</c:v>
                </c:pt>
                <c:pt idx="2">
                  <c:v>209032.3</c:v>
                </c:pt>
                <c:pt idx="3">
                  <c:v>0</c:v>
                </c:pt>
                <c:pt idx="4">
                  <c:v>0</c:v>
                </c:pt>
                <c:pt idx="5">
                  <c:v>138138.44</c:v>
                </c:pt>
                <c:pt idx="6">
                  <c:v>244353.94</c:v>
                </c:pt>
                <c:pt idx="7">
                  <c:v>909442.96000000008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66-4E9D-8F4B-8267C23DE3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07-40DF-94ED-892EB974AC3A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07-40DF-94ED-892EB974AC3A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07-40DF-94ED-892EB974AC3A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07-40DF-94ED-892EB974AC3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2</c:v>
                </c:pt>
                <c:pt idx="1">
                  <c:v>247</c:v>
                </c:pt>
                <c:pt idx="2">
                  <c:v>223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07-40DF-94ED-892EB974AC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3F-43E0-9D1C-285EE9157971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3F-43E0-9D1C-285EE9157971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3F-43E0-9D1C-285EE9157971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3F-43E0-9D1C-285EE9157971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3F-43E0-9D1C-285EE9157971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3F-43E0-9D1C-285EE915797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28930.639999999999</c:v>
                </c:pt>
                <c:pt idx="1">
                  <c:v>1568326.0300000003</c:v>
                </c:pt>
                <c:pt idx="2">
                  <c:v>812244.54410000006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3F-43E0-9D1C-285EE91579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G108"/>
  <sheetViews>
    <sheetView showGridLines="0" showZeros="0" topLeftCell="A31" zoomScaleNormal="100" workbookViewId="0">
      <selection activeCell="G15" sqref="G15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570312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42578125" style="26" customWidth="1"/>
    <col min="8" max="8" width="10.85546875" style="59" customWidth="1"/>
    <col min="9" max="9" width="17.42578125" style="26" customWidth="1"/>
    <col min="10" max="10" width="20" style="26" customWidth="1"/>
    <col min="11" max="12" width="11.42578125" style="26" customWidth="1"/>
    <col min="13" max="13" width="10.5703125" style="26" customWidth="1"/>
    <col min="14" max="14" width="18.85546875" style="59" customWidth="1"/>
    <col min="15" max="15" width="19.570312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42578125" style="26" customWidth="1"/>
    <col min="26" max="26" width="9.570312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44797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">
      <c r="A11" s="113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9" t="s">
        <v>2</v>
      </c>
      <c r="M11" s="100"/>
      <c r="N11" s="100"/>
      <c r="O11" s="100"/>
      <c r="P11" s="100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">
      <c r="A12" s="114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2.7027027027027029E-2</v>
      </c>
      <c r="I15" s="6">
        <v>6446.46</v>
      </c>
      <c r="J15" s="7">
        <v>7800.22</v>
      </c>
      <c r="K15" s="21">
        <f t="shared" si="3"/>
        <v>3.9925734086857421E-2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2.7027027027027029E-2</v>
      </c>
      <c r="I18" s="65">
        <v>76500</v>
      </c>
      <c r="J18" s="66">
        <v>92565</v>
      </c>
      <c r="K18" s="63">
        <f t="shared" si="3"/>
        <v>0.47379760772772528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2.6315789473684209E-2</v>
      </c>
      <c r="N19" s="6">
        <v>5105.6000000000004</v>
      </c>
      <c r="O19" s="7">
        <v>6177.78</v>
      </c>
      <c r="P19" s="21">
        <f t="shared" si="5"/>
        <v>0.22660731676451332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35</v>
      </c>
      <c r="H20" s="62">
        <f t="shared" si="2"/>
        <v>0.94594594594594594</v>
      </c>
      <c r="I20" s="65">
        <v>78968.759999999995</v>
      </c>
      <c r="J20" s="66">
        <v>95003.01</v>
      </c>
      <c r="K20" s="63">
        <f t="shared" si="3"/>
        <v>0.48627665818541738</v>
      </c>
      <c r="L20" s="64">
        <v>37</v>
      </c>
      <c r="M20" s="62">
        <f t="shared" si="4"/>
        <v>0.97368421052631582</v>
      </c>
      <c r="N20" s="65">
        <v>17485.98</v>
      </c>
      <c r="O20" s="66">
        <v>21084.27</v>
      </c>
      <c r="P20" s="63">
        <f t="shared" si="5"/>
        <v>0.77339268323548671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37</v>
      </c>
      <c r="H25" s="17">
        <f t="shared" si="12"/>
        <v>1</v>
      </c>
      <c r="I25" s="18">
        <f t="shared" si="12"/>
        <v>161915.22</v>
      </c>
      <c r="J25" s="18">
        <f t="shared" si="12"/>
        <v>195368.22999999998</v>
      </c>
      <c r="K25" s="19">
        <f t="shared" si="12"/>
        <v>1</v>
      </c>
      <c r="L25" s="16">
        <f t="shared" si="12"/>
        <v>38</v>
      </c>
      <c r="M25" s="17">
        <f t="shared" si="12"/>
        <v>1</v>
      </c>
      <c r="N25" s="18">
        <f t="shared" si="12"/>
        <v>22591.58</v>
      </c>
      <c r="O25" s="18">
        <f t="shared" si="12"/>
        <v>27262.05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35" hidden="1" customHeight="1" x14ac:dyDescent="0.25">
      <c r="A27" s="119" t="s">
        <v>55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20" t="s">
        <v>54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25">
      <c r="A29" s="115" t="s">
        <v>36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6" t="s">
        <v>10</v>
      </c>
      <c r="B31" s="101" t="s">
        <v>17</v>
      </c>
      <c r="C31" s="102"/>
      <c r="D31" s="102"/>
      <c r="E31" s="102"/>
      <c r="F31" s="103"/>
      <c r="G31" s="24"/>
      <c r="J31" s="107" t="s">
        <v>15</v>
      </c>
      <c r="K31" s="108"/>
      <c r="L31" s="101" t="s">
        <v>16</v>
      </c>
      <c r="M31" s="102"/>
      <c r="N31" s="102"/>
      <c r="O31" s="102"/>
      <c r="P31" s="103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7"/>
      <c r="B32" s="116"/>
      <c r="C32" s="117"/>
      <c r="D32" s="117"/>
      <c r="E32" s="117"/>
      <c r="F32" s="118"/>
      <c r="G32" s="24"/>
      <c r="J32" s="109"/>
      <c r="K32" s="110"/>
      <c r="L32" s="104"/>
      <c r="M32" s="105"/>
      <c r="N32" s="105"/>
      <c r="O32" s="105"/>
      <c r="P32" s="10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8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1"/>
      <c r="K33" s="112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37</v>
      </c>
      <c r="M35" s="8">
        <f t="shared" si="18"/>
        <v>0.49333333333333335</v>
      </c>
      <c r="N35" s="58">
        <f>I25</f>
        <v>161915.22</v>
      </c>
      <c r="O35" s="58">
        <f>J25</f>
        <v>195368.22999999998</v>
      </c>
      <c r="P35" s="56">
        <f t="shared" si="19"/>
        <v>0.87754563305584488</v>
      </c>
    </row>
    <row r="36" spans="1:33" ht="30" customHeight="1" x14ac:dyDescent="0.25">
      <c r="A36" s="41" t="s">
        <v>19</v>
      </c>
      <c r="B36" s="12">
        <f t="shared" si="13"/>
        <v>1</v>
      </c>
      <c r="C36" s="8">
        <f t="shared" si="14"/>
        <v>1.3333333333333334E-2</v>
      </c>
      <c r="D36" s="13">
        <f t="shared" si="15"/>
        <v>6446.46</v>
      </c>
      <c r="E36" s="14">
        <f t="shared" si="16"/>
        <v>7800.22</v>
      </c>
      <c r="F36" s="21">
        <f t="shared" si="17"/>
        <v>3.5036653594470619E-2</v>
      </c>
      <c r="G36" s="24"/>
      <c r="J36" s="139" t="s">
        <v>2</v>
      </c>
      <c r="K36" s="140"/>
      <c r="L36" s="57">
        <f>L25</f>
        <v>38</v>
      </c>
      <c r="M36" s="8">
        <f t="shared" si="18"/>
        <v>0.50666666666666671</v>
      </c>
      <c r="N36" s="58">
        <f>N25</f>
        <v>22591.58</v>
      </c>
      <c r="O36" s="58">
        <f>O25</f>
        <v>27262.05</v>
      </c>
      <c r="P36" s="56">
        <f t="shared" si="19"/>
        <v>0.12245436694415514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1</v>
      </c>
      <c r="C39" s="8">
        <f t="shared" si="14"/>
        <v>1.3333333333333334E-2</v>
      </c>
      <c r="D39" s="13">
        <f t="shared" si="15"/>
        <v>76500</v>
      </c>
      <c r="E39" s="22">
        <f t="shared" si="16"/>
        <v>92565</v>
      </c>
      <c r="F39" s="21">
        <f t="shared" si="17"/>
        <v>0.4157790216137715</v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1</v>
      </c>
      <c r="C40" s="8">
        <f t="shared" si="14"/>
        <v>1.3333333333333334E-2</v>
      </c>
      <c r="D40" s="13">
        <f t="shared" si="15"/>
        <v>5105.6000000000004</v>
      </c>
      <c r="E40" s="14">
        <f t="shared" si="16"/>
        <v>6177.78</v>
      </c>
      <c r="F40" s="21">
        <f t="shared" si="17"/>
        <v>2.7749055519312105E-2</v>
      </c>
      <c r="G40" s="24"/>
      <c r="J40" s="141" t="s">
        <v>0</v>
      </c>
      <c r="K40" s="142"/>
      <c r="L40" s="79">
        <f>SUM(L34:L39)</f>
        <v>75</v>
      </c>
      <c r="M40" s="17">
        <f>SUM(M34:M39)</f>
        <v>1</v>
      </c>
      <c r="N40" s="80">
        <f>SUM(N34:N39)</f>
        <v>184506.8</v>
      </c>
      <c r="O40" s="81">
        <f>SUM(O34:O39)</f>
        <v>222630.27999999997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72</v>
      </c>
      <c r="C41" s="8">
        <f t="shared" si="14"/>
        <v>0.96</v>
      </c>
      <c r="D41" s="13">
        <f t="shared" si="15"/>
        <v>96454.739999999991</v>
      </c>
      <c r="E41" s="14">
        <f t="shared" si="16"/>
        <v>116087.28</v>
      </c>
      <c r="F41" s="21">
        <f t="shared" si="17"/>
        <v>0.52143526927244577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75</v>
      </c>
      <c r="C46" s="17">
        <f>SUM(C34:C45)</f>
        <v>1</v>
      </c>
      <c r="D46" s="18">
        <f>SUM(D34:D45)</f>
        <v>184506.8</v>
      </c>
      <c r="E46" s="18">
        <f>SUM(E34:E45)</f>
        <v>222630.28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 xr:uid="{00000000-0004-0000-00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G108"/>
  <sheetViews>
    <sheetView showGridLines="0" showZeros="0" zoomScale="80" zoomScaleNormal="80" workbookViewId="0">
      <selection activeCell="I7" sqref="I7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570312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42578125" style="26" customWidth="1"/>
    <col min="8" max="8" width="10.85546875" style="59" customWidth="1"/>
    <col min="9" max="9" width="17.42578125" style="26" customWidth="1"/>
    <col min="10" max="10" width="20" style="26" customWidth="1"/>
    <col min="11" max="12" width="11.42578125" style="26" customWidth="1"/>
    <col min="13" max="13" width="10.5703125" style="26" customWidth="1"/>
    <col min="14" max="14" width="18.85546875" style="59" customWidth="1"/>
    <col min="15" max="15" width="19.570312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42578125" style="26" customWidth="1"/>
    <col min="26" max="26" width="9.570312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56</v>
      </c>
      <c r="C7" s="31"/>
      <c r="D7" s="31"/>
      <c r="E7" s="31"/>
      <c r="F7" s="31"/>
      <c r="H7" s="69"/>
      <c r="I7" s="95" t="s">
        <v>62</v>
      </c>
      <c r="J7" s="85">
        <v>44868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INFORMACIÓ I COMUNICACIÓ  DE BARCELONA SA (ICB)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">
      <c r="A11" s="113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9" t="s">
        <v>2</v>
      </c>
      <c r="M11" s="100"/>
      <c r="N11" s="100"/>
      <c r="O11" s="100"/>
      <c r="P11" s="100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">
      <c r="A12" s="114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1.8518518518518517E-2</v>
      </c>
      <c r="I13" s="4">
        <v>61092.83</v>
      </c>
      <c r="J13" s="5">
        <v>73922.320000000007</v>
      </c>
      <c r="K13" s="21">
        <f t="shared" ref="K13:K21" si="3">IF(J13,J13/$J$25,"")</f>
        <v>0.16755136845415913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3.7037037037037035E-2</v>
      </c>
      <c r="I15" s="6">
        <v>34291</v>
      </c>
      <c r="J15" s="7">
        <v>41492.11</v>
      </c>
      <c r="K15" s="21">
        <f t="shared" si="3"/>
        <v>9.4045476529287783E-2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1.8518518518518517E-2</v>
      </c>
      <c r="I18" s="65">
        <v>37664</v>
      </c>
      <c r="J18" s="66">
        <v>45573.440000000002</v>
      </c>
      <c r="K18" s="63">
        <f t="shared" si="3"/>
        <v>0.10329616599104999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1.8518518518518517E-2</v>
      </c>
      <c r="I19" s="6">
        <v>139892</v>
      </c>
      <c r="J19" s="7">
        <v>169269.32</v>
      </c>
      <c r="K19" s="21">
        <f t="shared" si="3"/>
        <v>0.38366363776603557</v>
      </c>
      <c r="L19" s="2">
        <v>0</v>
      </c>
      <c r="M19" s="20" t="str">
        <f t="shared" si="4"/>
        <v/>
      </c>
      <c r="N19" s="6">
        <v>0</v>
      </c>
      <c r="O19" s="7">
        <v>0</v>
      </c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49</v>
      </c>
      <c r="H20" s="62">
        <f t="shared" si="2"/>
        <v>0.90740740740740744</v>
      </c>
      <c r="I20" s="65">
        <v>92104.43</v>
      </c>
      <c r="J20" s="66">
        <v>110934.79</v>
      </c>
      <c r="K20" s="21">
        <f t="shared" si="3"/>
        <v>0.2514433512594676</v>
      </c>
      <c r="L20" s="64">
        <v>54</v>
      </c>
      <c r="M20" s="62">
        <f t="shared" si="4"/>
        <v>1</v>
      </c>
      <c r="N20" s="65">
        <v>20315.86</v>
      </c>
      <c r="O20" s="66">
        <v>24475.63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54</v>
      </c>
      <c r="H25" s="17">
        <f t="shared" si="32"/>
        <v>1</v>
      </c>
      <c r="I25" s="18">
        <f t="shared" si="32"/>
        <v>365044.26</v>
      </c>
      <c r="J25" s="18">
        <f t="shared" si="32"/>
        <v>441191.98</v>
      </c>
      <c r="K25" s="19">
        <f t="shared" si="32"/>
        <v>1</v>
      </c>
      <c r="L25" s="16">
        <f t="shared" si="32"/>
        <v>54</v>
      </c>
      <c r="M25" s="17">
        <f t="shared" si="32"/>
        <v>1</v>
      </c>
      <c r="N25" s="18">
        <f t="shared" si="32"/>
        <v>20315.86</v>
      </c>
      <c r="O25" s="18">
        <f t="shared" si="32"/>
        <v>24475.63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35" hidden="1" customHeight="1" x14ac:dyDescent="0.25">
      <c r="A27" s="11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20" t="str">
        <f>'CONTRACTACIO 1r TR 2022'!A28:Q28</f>
        <v>https://bcnroc.ajuntament.barcelona.cat/jspui/bitstream/11703/123722/5/GM_Pressupost_2022.pdf#page=265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25">
      <c r="A29" s="115" t="s">
        <v>36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6" t="s">
        <v>10</v>
      </c>
      <c r="B31" s="101" t="s">
        <v>17</v>
      </c>
      <c r="C31" s="102"/>
      <c r="D31" s="102"/>
      <c r="E31" s="102"/>
      <c r="F31" s="103"/>
      <c r="G31" s="24"/>
      <c r="J31" s="107" t="s">
        <v>15</v>
      </c>
      <c r="K31" s="108"/>
      <c r="L31" s="101" t="s">
        <v>16</v>
      </c>
      <c r="M31" s="102"/>
      <c r="N31" s="102"/>
      <c r="O31" s="102"/>
      <c r="P31" s="103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7"/>
      <c r="B32" s="104"/>
      <c r="C32" s="105"/>
      <c r="D32" s="105"/>
      <c r="E32" s="105"/>
      <c r="F32" s="106"/>
      <c r="G32" s="24"/>
      <c r="J32" s="109"/>
      <c r="K32" s="110"/>
      <c r="L32" s="104"/>
      <c r="M32" s="105"/>
      <c r="N32" s="105"/>
      <c r="O32" s="105"/>
      <c r="P32" s="10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8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1"/>
      <c r="K33" s="112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33">B13+G13+L13+Q13+AA13+V13</f>
        <v>1</v>
      </c>
      <c r="C34" s="8">
        <f t="shared" ref="C34:C45" si="34">IF(B34,B34/$B$46,"")</f>
        <v>9.2592592592592587E-3</v>
      </c>
      <c r="D34" s="10">
        <f t="shared" ref="D34:D45" si="35">D13+I13+N13+S13+AC13+X13</f>
        <v>61092.83</v>
      </c>
      <c r="E34" s="11">
        <f t="shared" ref="E34:E45" si="36">E13+J13+O13+T13+AD13+Y13</f>
        <v>73922.320000000007</v>
      </c>
      <c r="F34" s="21">
        <f t="shared" ref="F34:F42" si="37">IF(E34,E34/$E$46,"")</f>
        <v>0.15874481800441309</v>
      </c>
      <c r="J34" s="143" t="s">
        <v>3</v>
      </c>
      <c r="K34" s="144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2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9" t="s">
        <v>1</v>
      </c>
      <c r="K35" s="140"/>
      <c r="L35" s="57">
        <f>G25</f>
        <v>54</v>
      </c>
      <c r="M35" s="8">
        <f t="shared" si="38"/>
        <v>0.5</v>
      </c>
      <c r="N35" s="58">
        <f>I25</f>
        <v>365044.26</v>
      </c>
      <c r="O35" s="58">
        <f>J25</f>
        <v>441191.98</v>
      </c>
      <c r="P35" s="56">
        <f t="shared" si="39"/>
        <v>0.94743969845787646</v>
      </c>
    </row>
    <row r="36" spans="1:33" ht="30" customHeight="1" x14ac:dyDescent="0.25">
      <c r="A36" s="41" t="s">
        <v>19</v>
      </c>
      <c r="B36" s="12">
        <f t="shared" si="33"/>
        <v>2</v>
      </c>
      <c r="C36" s="8">
        <f t="shared" si="34"/>
        <v>1.8518518518518517E-2</v>
      </c>
      <c r="D36" s="13">
        <f t="shared" si="35"/>
        <v>34291</v>
      </c>
      <c r="E36" s="14">
        <f t="shared" si="36"/>
        <v>41492.11</v>
      </c>
      <c r="F36" s="21">
        <f t="shared" si="37"/>
        <v>8.9102417924235705E-2</v>
      </c>
      <c r="G36" s="24"/>
      <c r="J36" s="139" t="s">
        <v>2</v>
      </c>
      <c r="K36" s="140"/>
      <c r="L36" s="57">
        <f>L25</f>
        <v>54</v>
      </c>
      <c r="M36" s="8">
        <f t="shared" si="38"/>
        <v>0.5</v>
      </c>
      <c r="N36" s="58">
        <f>N25</f>
        <v>20315.86</v>
      </c>
      <c r="O36" s="58">
        <f>O25</f>
        <v>24475.63</v>
      </c>
      <c r="P36" s="56">
        <f t="shared" si="39"/>
        <v>5.2560301542123579E-2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9" t="s">
        <v>34</v>
      </c>
      <c r="K37" s="140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9" t="s">
        <v>5</v>
      </c>
      <c r="K38" s="140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3"/>
        <v>1</v>
      </c>
      <c r="C39" s="8">
        <f t="shared" si="34"/>
        <v>9.2592592592592587E-3</v>
      </c>
      <c r="D39" s="13">
        <f t="shared" si="35"/>
        <v>37664</v>
      </c>
      <c r="E39" s="22">
        <f t="shared" si="36"/>
        <v>45573.440000000002</v>
      </c>
      <c r="F39" s="21">
        <f t="shared" si="37"/>
        <v>9.7866888358415144E-2</v>
      </c>
      <c r="G39" s="24"/>
      <c r="J39" s="139" t="s">
        <v>4</v>
      </c>
      <c r="K39" s="140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3"/>
        <v>1</v>
      </c>
      <c r="C40" s="8">
        <f t="shared" si="34"/>
        <v>9.2592592592592587E-3</v>
      </c>
      <c r="D40" s="13">
        <f t="shared" si="35"/>
        <v>139892</v>
      </c>
      <c r="E40" s="14">
        <f t="shared" si="36"/>
        <v>169269.32</v>
      </c>
      <c r="F40" s="21">
        <f t="shared" si="37"/>
        <v>0.36349816127430468</v>
      </c>
      <c r="G40" s="24"/>
      <c r="J40" s="141" t="s">
        <v>0</v>
      </c>
      <c r="K40" s="142"/>
      <c r="L40" s="79">
        <f>SUM(L34:L39)</f>
        <v>108</v>
      </c>
      <c r="M40" s="17">
        <f>SUM(M34:M39)</f>
        <v>1</v>
      </c>
      <c r="N40" s="80">
        <f>SUM(N34:N39)</f>
        <v>385360.12</v>
      </c>
      <c r="O40" s="81">
        <f>SUM(O34:O39)</f>
        <v>465667.61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3"/>
        <v>103</v>
      </c>
      <c r="C41" s="8">
        <f t="shared" si="34"/>
        <v>0.95370370370370372</v>
      </c>
      <c r="D41" s="13">
        <f t="shared" si="35"/>
        <v>112420.29</v>
      </c>
      <c r="E41" s="14">
        <f t="shared" si="36"/>
        <v>135410.41999999998</v>
      </c>
      <c r="F41" s="21">
        <f t="shared" si="37"/>
        <v>0.29078771443863144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108</v>
      </c>
      <c r="C46" s="17">
        <f>SUM(C34:C45)</f>
        <v>1</v>
      </c>
      <c r="D46" s="18">
        <f>SUM(D34:D45)</f>
        <v>385360.12</v>
      </c>
      <c r="E46" s="18">
        <f>SUM(E34:E45)</f>
        <v>465667.61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 xr:uid="{00000000-0004-0000-01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G108"/>
  <sheetViews>
    <sheetView showGridLines="0" showZeros="0" zoomScale="80" zoomScaleNormal="80" workbookViewId="0">
      <selection activeCell="G13" sqref="G13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570312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42578125" style="26" customWidth="1"/>
    <col min="8" max="8" width="10.85546875" style="59" customWidth="1"/>
    <col min="9" max="9" width="17.42578125" style="26" customWidth="1"/>
    <col min="10" max="10" width="20" style="26" customWidth="1"/>
    <col min="11" max="12" width="11.42578125" style="26" customWidth="1"/>
    <col min="13" max="13" width="10.5703125" style="26" customWidth="1"/>
    <col min="14" max="14" width="18.85546875" style="59" customWidth="1"/>
    <col min="15" max="15" width="19.570312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42578125" style="26" customWidth="1"/>
    <col min="26" max="26" width="9.570312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44868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INFORMACIÓ I COMUNICACIÓ  DE BARCELONA SA (ICB)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.100000000000001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">
      <c r="A11" s="113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9" t="s">
        <v>2</v>
      </c>
      <c r="M11" s="100"/>
      <c r="N11" s="100"/>
      <c r="O11" s="100"/>
      <c r="P11" s="100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">
      <c r="A12" s="114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3" si="2">IF(G13,G13/$G$25,"")</f>
        <v>0.02</v>
      </c>
      <c r="I13" s="4">
        <v>54775</v>
      </c>
      <c r="J13" s="5">
        <v>66277.75</v>
      </c>
      <c r="K13" s="21">
        <f t="shared" ref="K13:K23" si="3">IF(J13,J13/$J$25,"")</f>
        <v>0.27410709621936491</v>
      </c>
      <c r="L13" s="1">
        <v>1</v>
      </c>
      <c r="M13" s="20">
        <f t="shared" ref="M13:M23" si="4">IF(L13,L13/$L$25,"")</f>
        <v>1.9607843137254902E-2</v>
      </c>
      <c r="N13" s="4">
        <v>208850.21</v>
      </c>
      <c r="O13" s="5">
        <v>252708.75409999999</v>
      </c>
      <c r="P13" s="21">
        <f t="shared" ref="P13:P23" si="5">IF(O13,O13/$O$25,"")</f>
        <v>0.65407979315507025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0.02</v>
      </c>
      <c r="I14" s="6">
        <v>10686</v>
      </c>
      <c r="J14" s="7">
        <v>12930.06</v>
      </c>
      <c r="K14" s="21">
        <f t="shared" si="3"/>
        <v>5.3475279419445604E-2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0.04</v>
      </c>
      <c r="I15" s="6">
        <v>53270</v>
      </c>
      <c r="J15" s="7">
        <v>64456.7</v>
      </c>
      <c r="K15" s="21">
        <f t="shared" si="3"/>
        <v>0.26657571913474337</v>
      </c>
      <c r="L15" s="2">
        <v>1</v>
      </c>
      <c r="M15" s="20">
        <f t="shared" si="4"/>
        <v>1.9607843137254902E-2</v>
      </c>
      <c r="N15" s="6">
        <v>20069</v>
      </c>
      <c r="O15" s="7">
        <v>24283.49</v>
      </c>
      <c r="P15" s="21">
        <f t="shared" si="5"/>
        <v>6.2852354176848119E-2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2</v>
      </c>
      <c r="C20" s="62">
        <f t="shared" si="0"/>
        <v>1</v>
      </c>
      <c r="D20" s="65">
        <v>23909.62</v>
      </c>
      <c r="E20" s="66">
        <v>28930.639999999999</v>
      </c>
      <c r="F20" s="21">
        <f t="shared" si="1"/>
        <v>1</v>
      </c>
      <c r="G20" s="64">
        <v>46</v>
      </c>
      <c r="H20" s="62">
        <f t="shared" si="2"/>
        <v>0.92</v>
      </c>
      <c r="I20" s="65">
        <v>81359.44</v>
      </c>
      <c r="J20" s="66">
        <v>98130.58</v>
      </c>
      <c r="K20" s="63">
        <f t="shared" si="3"/>
        <v>0.40584190522644603</v>
      </c>
      <c r="L20" s="64">
        <v>49</v>
      </c>
      <c r="M20" s="62">
        <f t="shared" si="4"/>
        <v>0.96078431372549022</v>
      </c>
      <c r="N20" s="65">
        <v>90384.66</v>
      </c>
      <c r="O20" s="66">
        <v>109365.44</v>
      </c>
      <c r="P20" s="63">
        <f t="shared" si="5"/>
        <v>0.28306785266808154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23909.62</v>
      </c>
      <c r="E25" s="18">
        <f t="shared" si="22"/>
        <v>28930.639999999999</v>
      </c>
      <c r="F25" s="19">
        <f t="shared" si="22"/>
        <v>1</v>
      </c>
      <c r="G25" s="16">
        <f t="shared" si="22"/>
        <v>50</v>
      </c>
      <c r="H25" s="17">
        <f t="shared" si="22"/>
        <v>1</v>
      </c>
      <c r="I25" s="18">
        <f t="shared" si="22"/>
        <v>200090.44</v>
      </c>
      <c r="J25" s="18">
        <f t="shared" si="22"/>
        <v>241795.09000000003</v>
      </c>
      <c r="K25" s="19">
        <f t="shared" si="22"/>
        <v>0.99999999999999989</v>
      </c>
      <c r="L25" s="16">
        <f t="shared" si="22"/>
        <v>51</v>
      </c>
      <c r="M25" s="17">
        <f t="shared" si="22"/>
        <v>1</v>
      </c>
      <c r="N25" s="18">
        <f t="shared" si="22"/>
        <v>319303.87</v>
      </c>
      <c r="O25" s="18">
        <f t="shared" si="22"/>
        <v>386357.68410000001</v>
      </c>
      <c r="P25" s="19">
        <f t="shared" si="22"/>
        <v>0.99999999999999989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35" hidden="1" customHeight="1" x14ac:dyDescent="0.25">
      <c r="A27" s="11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20" t="str">
        <f>'CONTRACTACIO 1r TR 2022'!A28:Q28</f>
        <v>https://bcnroc.ajuntament.barcelona.cat/jspui/bitstream/11703/123722/5/GM_Pressupost_2022.pdf#page=265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25">
      <c r="A29" s="115" t="s">
        <v>36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6" t="s">
        <v>10</v>
      </c>
      <c r="B31" s="101" t="s">
        <v>17</v>
      </c>
      <c r="C31" s="102"/>
      <c r="D31" s="102"/>
      <c r="E31" s="102"/>
      <c r="F31" s="103"/>
      <c r="G31" s="24"/>
      <c r="J31" s="107" t="s">
        <v>15</v>
      </c>
      <c r="K31" s="108"/>
      <c r="L31" s="101" t="s">
        <v>16</v>
      </c>
      <c r="M31" s="102"/>
      <c r="N31" s="102"/>
      <c r="O31" s="102"/>
      <c r="P31" s="103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7"/>
      <c r="B32" s="116"/>
      <c r="C32" s="117"/>
      <c r="D32" s="117"/>
      <c r="E32" s="117"/>
      <c r="F32" s="118"/>
      <c r="G32" s="24"/>
      <c r="J32" s="109"/>
      <c r="K32" s="110"/>
      <c r="L32" s="104"/>
      <c r="M32" s="105"/>
      <c r="N32" s="105"/>
      <c r="O32" s="105"/>
      <c r="P32" s="10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8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1"/>
      <c r="K33" s="112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2</v>
      </c>
      <c r="C34" s="8">
        <f t="shared" ref="C34:C42" si="24">IF(B34,B34/$B$46,"")</f>
        <v>1.9417475728155338E-2</v>
      </c>
      <c r="D34" s="10">
        <f t="shared" ref="D34:D45" si="25">D13+I13+N13+S13+AC13+X13</f>
        <v>263625.20999999996</v>
      </c>
      <c r="E34" s="11">
        <f t="shared" ref="E34:E45" si="26">E13+J13+O13+T13+AD13+Y13</f>
        <v>318986.50410000002</v>
      </c>
      <c r="F34" s="21">
        <f t="shared" ref="F34:F43" si="27">IF(E34,E34/$E$46,"")</f>
        <v>0.48545815836321532</v>
      </c>
      <c r="J34" s="143" t="s">
        <v>3</v>
      </c>
      <c r="K34" s="144"/>
      <c r="L34" s="54">
        <f>B25</f>
        <v>2</v>
      </c>
      <c r="M34" s="8">
        <f>IF(L34,L34/$L$40,"")</f>
        <v>1.9417475728155338E-2</v>
      </c>
      <c r="N34" s="55">
        <f>D25</f>
        <v>23909.62</v>
      </c>
      <c r="O34" s="55">
        <f>E25</f>
        <v>28930.639999999999</v>
      </c>
      <c r="P34" s="56">
        <f>IF(O34,O34/$O$40,"")</f>
        <v>4.4028869667370893E-2</v>
      </c>
    </row>
    <row r="35" spans="1:33" s="24" customFormat="1" ht="30" customHeight="1" x14ac:dyDescent="0.25">
      <c r="A35" s="41" t="s">
        <v>18</v>
      </c>
      <c r="B35" s="12">
        <f t="shared" si="23"/>
        <v>1</v>
      </c>
      <c r="C35" s="8">
        <f t="shared" si="24"/>
        <v>9.7087378640776691E-3</v>
      </c>
      <c r="D35" s="13">
        <f t="shared" si="25"/>
        <v>10686</v>
      </c>
      <c r="E35" s="14">
        <f t="shared" si="26"/>
        <v>12930.06</v>
      </c>
      <c r="F35" s="21">
        <f t="shared" si="27"/>
        <v>1.9677958266090402E-2</v>
      </c>
      <c r="J35" s="139" t="s">
        <v>1</v>
      </c>
      <c r="K35" s="140"/>
      <c r="L35" s="57">
        <f>G25</f>
        <v>50</v>
      </c>
      <c r="M35" s="8">
        <f>IF(L35,L35/$L$40,"")</f>
        <v>0.4854368932038835</v>
      </c>
      <c r="N35" s="58">
        <f>I25</f>
        <v>200090.44</v>
      </c>
      <c r="O35" s="58">
        <f>J25</f>
        <v>241795.09000000003</v>
      </c>
      <c r="P35" s="56">
        <f>IF(O35,O35/$O$40,"")</f>
        <v>0.36798233650621681</v>
      </c>
    </row>
    <row r="36" spans="1:33" ht="30" customHeight="1" x14ac:dyDescent="0.25">
      <c r="A36" s="41" t="s">
        <v>19</v>
      </c>
      <c r="B36" s="12">
        <f t="shared" si="23"/>
        <v>3</v>
      </c>
      <c r="C36" s="8">
        <f t="shared" si="24"/>
        <v>2.9126213592233011E-2</v>
      </c>
      <c r="D36" s="13">
        <f t="shared" si="25"/>
        <v>73339</v>
      </c>
      <c r="E36" s="14">
        <f t="shared" si="26"/>
        <v>88740.19</v>
      </c>
      <c r="F36" s="21">
        <f t="shared" si="27"/>
        <v>0.13505163590462327</v>
      </c>
      <c r="G36" s="24"/>
      <c r="J36" s="139" t="s">
        <v>2</v>
      </c>
      <c r="K36" s="140"/>
      <c r="L36" s="57">
        <f>L25</f>
        <v>51</v>
      </c>
      <c r="M36" s="8">
        <f>IF(L36,L36/$L$40,"")</f>
        <v>0.49514563106796117</v>
      </c>
      <c r="N36" s="58">
        <f>N25</f>
        <v>319303.87</v>
      </c>
      <c r="O36" s="58">
        <f>O25</f>
        <v>386357.68410000001</v>
      </c>
      <c r="P36" s="56">
        <f>IF(O36,O36/$O$40,"")</f>
        <v>0.58798879382641223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9" t="s">
        <v>34</v>
      </c>
      <c r="K37" s="140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9" t="s">
        <v>5</v>
      </c>
      <c r="K38" s="140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9" t="s">
        <v>4</v>
      </c>
      <c r="K39" s="140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141" t="s">
        <v>0</v>
      </c>
      <c r="K40" s="142"/>
      <c r="L40" s="79">
        <f>SUM(L34:L39)</f>
        <v>103</v>
      </c>
      <c r="M40" s="17">
        <f>SUM(M34:M39)</f>
        <v>1</v>
      </c>
      <c r="N40" s="80">
        <f>SUM(N34:N39)</f>
        <v>543303.92999999993</v>
      </c>
      <c r="O40" s="81">
        <f>SUM(O34:O39)</f>
        <v>657083.41410000005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23"/>
        <v>97</v>
      </c>
      <c r="C41" s="8">
        <f t="shared" si="24"/>
        <v>0.94174757281553401</v>
      </c>
      <c r="D41" s="13">
        <f t="shared" si="25"/>
        <v>195653.72</v>
      </c>
      <c r="E41" s="14">
        <f t="shared" si="26"/>
        <v>236426.66</v>
      </c>
      <c r="F41" s="21">
        <f t="shared" si="27"/>
        <v>0.35981224746607099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103</v>
      </c>
      <c r="C46" s="17">
        <f>SUM(C34:C45)</f>
        <v>1</v>
      </c>
      <c r="D46" s="18">
        <f>SUM(D34:D45)</f>
        <v>543303.92999999993</v>
      </c>
      <c r="E46" s="18">
        <f>SUM(E34:E45)</f>
        <v>657083.41410000005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 xr:uid="{00000000-0004-0000-02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G108"/>
  <sheetViews>
    <sheetView showGridLines="0" showZeros="0" tabSelected="1" zoomScale="80" zoomScaleNormal="80" workbookViewId="0">
      <selection activeCell="M6" sqref="M6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570312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42578125" style="26" customWidth="1"/>
    <col min="8" max="8" width="10.85546875" style="59" customWidth="1"/>
    <col min="9" max="9" width="17.42578125" style="26" customWidth="1"/>
    <col min="10" max="10" width="20" style="26" customWidth="1"/>
    <col min="11" max="12" width="11.42578125" style="26" customWidth="1"/>
    <col min="13" max="13" width="10.5703125" style="26" customWidth="1"/>
    <col min="14" max="14" width="18.85546875" style="59" customWidth="1"/>
    <col min="15" max="15" width="19.570312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42578125" style="26" customWidth="1"/>
    <col min="26" max="26" width="9.570312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44984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INFORMACIÓ I COMUNICACIÓ  DE BARCELONA SA (ICB)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">
      <c r="A11" s="113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9" t="s">
        <v>2</v>
      </c>
      <c r="M11" s="100"/>
      <c r="N11" s="100"/>
      <c r="O11" s="100"/>
      <c r="P11" s="100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">
      <c r="A12" s="114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2.8301886792452831E-2</v>
      </c>
      <c r="I13" s="4">
        <v>377050.16</v>
      </c>
      <c r="J13" s="5">
        <v>456230.69</v>
      </c>
      <c r="K13" s="21">
        <f t="shared" ref="K13:K21" si="3">IF(J13,J13/$J$25,"")</f>
        <v>0.66123194820162878</v>
      </c>
      <c r="L13" s="1">
        <v>1</v>
      </c>
      <c r="M13" s="20">
        <f>IF(L13,L13/$L$25,"")</f>
        <v>1.2500000000000001E-2</v>
      </c>
      <c r="N13" s="4">
        <v>38400</v>
      </c>
      <c r="O13" s="5">
        <v>46464</v>
      </c>
      <c r="P13" s="21">
        <f>IF(O13,O13/$O$25,"")</f>
        <v>0.12418575927388108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>IF(L15,L15/$L$25,"")</f>
        <v>1.2500000000000001E-2</v>
      </c>
      <c r="N15" s="6">
        <v>58677.5</v>
      </c>
      <c r="O15" s="7">
        <v>70999.78</v>
      </c>
      <c r="P15" s="21">
        <f>IF(O15,O15/$O$25,"")</f>
        <v>0.18976329174368364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>IF(L19,L19/$L$25,"")</f>
        <v>1.2500000000000001E-2</v>
      </c>
      <c r="N19" s="6">
        <v>56947.8</v>
      </c>
      <c r="O19" s="7">
        <v>68906.84</v>
      </c>
      <c r="P19" s="21">
        <f>IF(O19,O19/$O$25,"")</f>
        <v>0.18416942675111569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103</v>
      </c>
      <c r="H20" s="62">
        <f t="shared" si="2"/>
        <v>0.97169811320754718</v>
      </c>
      <c r="I20" s="65">
        <v>194357.08</v>
      </c>
      <c r="J20" s="66">
        <v>233740.04</v>
      </c>
      <c r="K20" s="63">
        <f t="shared" si="3"/>
        <v>0.33876805179837122</v>
      </c>
      <c r="L20" s="64">
        <v>77</v>
      </c>
      <c r="M20" s="62">
        <f>IF(L20,L20/$L$25,"")</f>
        <v>0.96250000000000002</v>
      </c>
      <c r="N20" s="65">
        <v>159083.13</v>
      </c>
      <c r="O20" s="66">
        <v>187778.56</v>
      </c>
      <c r="P20" s="63">
        <f>IF(O20,O20/$O$25,"")</f>
        <v>0.50188152223131965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50000000000003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106</v>
      </c>
      <c r="H25" s="17">
        <f t="shared" si="30"/>
        <v>1</v>
      </c>
      <c r="I25" s="18">
        <f t="shared" si="30"/>
        <v>571407.24</v>
      </c>
      <c r="J25" s="18">
        <f t="shared" si="30"/>
        <v>689970.73</v>
      </c>
      <c r="K25" s="19">
        <f t="shared" si="30"/>
        <v>1</v>
      </c>
      <c r="L25" s="16">
        <f t="shared" si="30"/>
        <v>80</v>
      </c>
      <c r="M25" s="17">
        <f t="shared" si="30"/>
        <v>1</v>
      </c>
      <c r="N25" s="18">
        <f t="shared" si="30"/>
        <v>313108.43</v>
      </c>
      <c r="O25" s="18">
        <f t="shared" si="30"/>
        <v>374149.18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35" hidden="1" customHeight="1" x14ac:dyDescent="0.25">
      <c r="A27" s="11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20" t="str">
        <f>'CONTRACTACIO 1r TR 2022'!A28:Q28</f>
        <v>https://bcnroc.ajuntament.barcelona.cat/jspui/bitstream/11703/123722/5/GM_Pressupost_2022.pdf#page=265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25">
      <c r="A29" s="115" t="s">
        <v>36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6" t="s">
        <v>10</v>
      </c>
      <c r="B31" s="101" t="s">
        <v>17</v>
      </c>
      <c r="C31" s="102"/>
      <c r="D31" s="102"/>
      <c r="E31" s="102"/>
      <c r="F31" s="103"/>
      <c r="G31" s="24"/>
      <c r="J31" s="107" t="s">
        <v>15</v>
      </c>
      <c r="K31" s="108"/>
      <c r="L31" s="101" t="s">
        <v>16</v>
      </c>
      <c r="M31" s="102"/>
      <c r="N31" s="102"/>
      <c r="O31" s="102"/>
      <c r="P31" s="103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7"/>
      <c r="B32" s="116"/>
      <c r="C32" s="117"/>
      <c r="D32" s="117"/>
      <c r="E32" s="117"/>
      <c r="F32" s="118"/>
      <c r="G32" s="24"/>
      <c r="J32" s="109"/>
      <c r="K32" s="110"/>
      <c r="L32" s="104"/>
      <c r="M32" s="105"/>
      <c r="N32" s="105"/>
      <c r="O32" s="105"/>
      <c r="P32" s="10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8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1"/>
      <c r="K33" s="112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4</v>
      </c>
      <c r="C34" s="8">
        <f t="shared" ref="C34:C45" si="32">IF(B34,B34/$B$46,"")</f>
        <v>2.1505376344086023E-2</v>
      </c>
      <c r="D34" s="10">
        <f t="shared" ref="D34:D42" si="33">D13+I13+N13+S13+AC13+X13</f>
        <v>415450.16</v>
      </c>
      <c r="E34" s="11">
        <f t="shared" ref="E34:E42" si="34">E13+J13+O13+T13+AD13+Y13</f>
        <v>502694.69</v>
      </c>
      <c r="F34" s="21">
        <f t="shared" ref="F34:F42" si="35">IF(E34,E34/$E$46,"")</f>
        <v>0.472404176705988</v>
      </c>
      <c r="J34" s="143" t="s">
        <v>3</v>
      </c>
      <c r="K34" s="144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2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9" t="s">
        <v>1</v>
      </c>
      <c r="K35" s="140"/>
      <c r="L35" s="57">
        <f>G25</f>
        <v>106</v>
      </c>
      <c r="M35" s="8">
        <f t="shared" si="36"/>
        <v>0.56989247311827962</v>
      </c>
      <c r="N35" s="58">
        <f>I25</f>
        <v>571407.24</v>
      </c>
      <c r="O35" s="58">
        <f>J25</f>
        <v>689970.73</v>
      </c>
      <c r="P35" s="56">
        <f t="shared" si="37"/>
        <v>0.6483956587185743</v>
      </c>
    </row>
    <row r="36" spans="1:33" ht="30" customHeight="1" x14ac:dyDescent="0.25">
      <c r="A36" s="41" t="s">
        <v>19</v>
      </c>
      <c r="B36" s="12">
        <f t="shared" si="31"/>
        <v>1</v>
      </c>
      <c r="C36" s="8">
        <f t="shared" si="32"/>
        <v>5.3763440860215058E-3</v>
      </c>
      <c r="D36" s="13">
        <f t="shared" si="33"/>
        <v>58677.5</v>
      </c>
      <c r="E36" s="14">
        <f t="shared" si="34"/>
        <v>70999.78</v>
      </c>
      <c r="F36" s="21">
        <f t="shared" si="35"/>
        <v>6.6721597192932899E-2</v>
      </c>
      <c r="G36" s="24"/>
      <c r="J36" s="139" t="s">
        <v>2</v>
      </c>
      <c r="K36" s="140"/>
      <c r="L36" s="57">
        <f>L25</f>
        <v>80</v>
      </c>
      <c r="M36" s="8">
        <f t="shared" si="36"/>
        <v>0.43010752688172044</v>
      </c>
      <c r="N36" s="58">
        <f>N25</f>
        <v>313108.43</v>
      </c>
      <c r="O36" s="58">
        <f>O25</f>
        <v>374149.18</v>
      </c>
      <c r="P36" s="56">
        <f t="shared" si="37"/>
        <v>0.3516043412814257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9" t="s">
        <v>34</v>
      </c>
      <c r="K37" s="140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9" t="s">
        <v>5</v>
      </c>
      <c r="K38" s="140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9" t="s">
        <v>4</v>
      </c>
      <c r="K39" s="140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1"/>
        <v>1</v>
      </c>
      <c r="C40" s="8">
        <f t="shared" si="32"/>
        <v>5.3763440860215058E-3</v>
      </c>
      <c r="D40" s="13">
        <f t="shared" si="33"/>
        <v>56947.8</v>
      </c>
      <c r="E40" s="14">
        <f t="shared" si="34"/>
        <v>68906.84</v>
      </c>
      <c r="F40" s="21">
        <f t="shared" si="35"/>
        <v>6.4754769977003815E-2</v>
      </c>
      <c r="G40" s="24"/>
      <c r="J40" s="141" t="s">
        <v>0</v>
      </c>
      <c r="K40" s="142"/>
      <c r="L40" s="79">
        <f>SUM(L34:L39)</f>
        <v>186</v>
      </c>
      <c r="M40" s="17">
        <f>SUM(M34:M39)</f>
        <v>1</v>
      </c>
      <c r="N40" s="80">
        <f>SUM(N34:N39)</f>
        <v>884515.66999999993</v>
      </c>
      <c r="O40" s="81">
        <f>SUM(O34:O39)</f>
        <v>1064119.9099999999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1"/>
        <v>180</v>
      </c>
      <c r="C41" s="8">
        <f t="shared" si="32"/>
        <v>0.967741935483871</v>
      </c>
      <c r="D41" s="13">
        <f t="shared" si="33"/>
        <v>353440.20999999996</v>
      </c>
      <c r="E41" s="14">
        <f t="shared" si="34"/>
        <v>421518.6</v>
      </c>
      <c r="F41" s="21">
        <f t="shared" si="35"/>
        <v>0.39611945612407534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186</v>
      </c>
      <c r="C46" s="17">
        <f>SUM(C34:C45)</f>
        <v>1</v>
      </c>
      <c r="D46" s="18">
        <f>SUM(D34:D45)</f>
        <v>884515.66999999993</v>
      </c>
      <c r="E46" s="18">
        <f>SUM(E34:E45)</f>
        <v>1064119.9099999999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G109"/>
  <sheetViews>
    <sheetView showGridLines="0" showZeros="0" topLeftCell="G20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30.42578125" style="26" customWidth="1"/>
    <col min="2" max="2" width="11.140625" style="59" customWidth="1"/>
    <col min="3" max="3" width="10.5703125" style="26" customWidth="1"/>
    <col min="4" max="4" width="19.140625" style="26" customWidth="1"/>
    <col min="5" max="5" width="19.5703125" style="26" customWidth="1"/>
    <col min="6" max="6" width="11.42578125" style="26" customWidth="1"/>
    <col min="7" max="7" width="9.42578125" style="26" customWidth="1"/>
    <col min="8" max="8" width="10.85546875" style="59" customWidth="1"/>
    <col min="9" max="9" width="17.42578125" style="26" customWidth="1"/>
    <col min="10" max="10" width="20" style="26" customWidth="1"/>
    <col min="11" max="11" width="11.42578125" style="26" customWidth="1"/>
    <col min="12" max="12" width="11.5703125" style="26" customWidth="1"/>
    <col min="13" max="13" width="10.5703125" style="26" customWidth="1"/>
    <col min="14" max="14" width="20.140625" style="59" customWidth="1"/>
    <col min="15" max="15" width="19.570312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5.42578125" style="26" customWidth="1"/>
    <col min="26" max="26" width="9.570312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INFORMACIÓ I COMUNICACIÓ  DE BARCELONA SA (ICB)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63" t="s">
        <v>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30" customHeight="1" thickBot="1" x14ac:dyDescent="0.3">
      <c r="A11" s="166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9" t="s">
        <v>2</v>
      </c>
      <c r="M11" s="100"/>
      <c r="N11" s="100"/>
      <c r="O11" s="100"/>
      <c r="P11" s="100"/>
      <c r="Q11" s="130" t="s">
        <v>34</v>
      </c>
      <c r="R11" s="131"/>
      <c r="S11" s="131"/>
      <c r="T11" s="131"/>
      <c r="U11" s="132"/>
      <c r="V11" s="133" t="s">
        <v>4</v>
      </c>
      <c r="W11" s="134"/>
      <c r="X11" s="134"/>
      <c r="Y11" s="134"/>
      <c r="Z11" s="135"/>
      <c r="AA11" s="136" t="s">
        <v>5</v>
      </c>
      <c r="AB11" s="137"/>
      <c r="AC11" s="137"/>
      <c r="AD11" s="137"/>
      <c r="AE11" s="138"/>
    </row>
    <row r="12" spans="1:31" ht="39" customHeight="1" thickBot="1" x14ac:dyDescent="0.3">
      <c r="A12" s="167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5</v>
      </c>
      <c r="H13" s="20">
        <f t="shared" ref="H13:H24" si="2">IF(G13,G13/$G$25,"")</f>
        <v>2.0242914979757085E-2</v>
      </c>
      <c r="I13" s="10">
        <f>'CONTRACTACIO 1r TR 2022'!I13+'CONTRACTACIO 2n TR 2022'!I13+'CONTRACTACIO 3r TR 2022'!I13+'CONTRACTACIO 4t TR 2022'!I13</f>
        <v>492917.99</v>
      </c>
      <c r="J13" s="10">
        <f>'CONTRACTACIO 1r TR 2022'!J13+'CONTRACTACIO 2n TR 2022'!J13+'CONTRACTACIO 3r TR 2022'!J13+'CONTRACTACIO 4t TR 2022'!J13</f>
        <v>596430.76</v>
      </c>
      <c r="K13" s="21">
        <f t="shared" ref="K13:K24" si="3">IF(J13,J13/$J$25,"")</f>
        <v>0.38029768593460117</v>
      </c>
      <c r="L13" s="9">
        <f>'CONTRACTACIO 1r TR 2022'!L13+'CONTRACTACIO 2n TR 2022'!L13+'CONTRACTACIO 3r TR 2022'!L13+'CONTRACTACIO 4t TR 2022'!L13</f>
        <v>2</v>
      </c>
      <c r="M13" s="20">
        <f t="shared" ref="M13:M24" si="4">IF(L13,L13/$L$25,"")</f>
        <v>8.9686098654708519E-3</v>
      </c>
      <c r="N13" s="10">
        <f>'CONTRACTACIO 1r TR 2022'!N13+'CONTRACTACIO 2n TR 2022'!N13+'CONTRACTACIO 3r TR 2022'!N13+'CONTRACTACIO 4t TR 2022'!N13</f>
        <v>247250.21</v>
      </c>
      <c r="O13" s="10">
        <f>'CONTRACTACIO 1r TR 2022'!O13+'CONTRACTACIO 2n TR 2022'!O13+'CONTRACTACIO 3r TR 2022'!O13+'CONTRACTACIO 4t TR 2022'!O13</f>
        <v>299172.75410000002</v>
      </c>
      <c r="P13" s="21">
        <f t="shared" ref="P13:P24" si="5">IF(O13,O13/$O$25,"")</f>
        <v>0.36832842556239709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1</v>
      </c>
      <c r="H14" s="20">
        <f t="shared" si="2"/>
        <v>4.048582995951417E-3</v>
      </c>
      <c r="I14" s="13">
        <f>'CONTRACTACIO 1r TR 2022'!I14+'CONTRACTACIO 2n TR 2022'!I14+'CONTRACTACIO 3r TR 2022'!I14+'CONTRACTACIO 4t TR 2022'!I14</f>
        <v>10686</v>
      </c>
      <c r="J14" s="13">
        <f>'CONTRACTACIO 1r TR 2022'!J14+'CONTRACTACIO 2n TR 2022'!J14+'CONTRACTACIO 3r TR 2022'!J14+'CONTRACTACIO 4t TR 2022'!J14</f>
        <v>12930.06</v>
      </c>
      <c r="K14" s="21">
        <f t="shared" si="3"/>
        <v>8.2444974786269384E-3</v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5</v>
      </c>
      <c r="H15" s="20">
        <f t="shared" si="2"/>
        <v>2.0242914979757085E-2</v>
      </c>
      <c r="I15" s="13">
        <f>'CONTRACTACIO 1r TR 2022'!I15+'CONTRACTACIO 2n TR 2022'!I15+'CONTRACTACIO 3r TR 2022'!I15+'CONTRACTACIO 4t TR 2022'!I15</f>
        <v>94007.459999999992</v>
      </c>
      <c r="J15" s="13">
        <f>'CONTRACTACIO 1r TR 2022'!J15+'CONTRACTACIO 2n TR 2022'!J15+'CONTRACTACIO 3r TR 2022'!J15+'CONTRACTACIO 4t TR 2022'!J15</f>
        <v>113749.03</v>
      </c>
      <c r="K15" s="21">
        <f t="shared" si="3"/>
        <v>7.2528943487598668E-2</v>
      </c>
      <c r="L15" s="9">
        <f>'CONTRACTACIO 1r TR 2022'!L15+'CONTRACTACIO 2n TR 2022'!L15+'CONTRACTACIO 3r TR 2022'!L15+'CONTRACTACIO 4t TR 2022'!L15</f>
        <v>2</v>
      </c>
      <c r="M15" s="20">
        <f t="shared" si="4"/>
        <v>8.9686098654708519E-3</v>
      </c>
      <c r="N15" s="13">
        <f>'CONTRACTACIO 1r TR 2022'!N15+'CONTRACTACIO 2n TR 2022'!N15+'CONTRACTACIO 3r TR 2022'!N15+'CONTRACTACIO 4t TR 2022'!N15</f>
        <v>78746.5</v>
      </c>
      <c r="O15" s="13">
        <f>'CONTRACTACIO 1r TR 2022'!O15+'CONTRACTACIO 2n TR 2022'!O15+'CONTRACTACIO 3r TR 2022'!O15+'CONTRACTACIO 4t TR 2022'!O15</f>
        <v>95283.27</v>
      </c>
      <c r="P15" s="21">
        <f t="shared" si="5"/>
        <v>0.11730859959863164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2</v>
      </c>
      <c r="H18" s="20">
        <f t="shared" si="2"/>
        <v>8.0971659919028341E-3</v>
      </c>
      <c r="I18" s="13">
        <f>'CONTRACTACIO 1r TR 2022'!I18+'CONTRACTACIO 2n TR 2022'!I18+'CONTRACTACIO 3r TR 2022'!I18+'CONTRACTACIO 4t TR 2022'!I18</f>
        <v>114164</v>
      </c>
      <c r="J18" s="13">
        <f>'CONTRACTACIO 1r TR 2022'!J18+'CONTRACTACIO 2n TR 2022'!J18+'CONTRACTACIO 3r TR 2022'!J18+'CONTRACTACIO 4t TR 2022'!J18</f>
        <v>138138.44</v>
      </c>
      <c r="K18" s="21">
        <f t="shared" si="3"/>
        <v>8.8080180624177981E-2</v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1</v>
      </c>
      <c r="H19" s="20">
        <f t="shared" si="2"/>
        <v>4.048582995951417E-3</v>
      </c>
      <c r="I19" s="13">
        <f>'CONTRACTACIO 1r TR 2022'!I19+'CONTRACTACIO 2n TR 2022'!I19+'CONTRACTACIO 3r TR 2022'!I19+'CONTRACTACIO 4t TR 2022'!I19</f>
        <v>139892</v>
      </c>
      <c r="J19" s="13">
        <f>'CONTRACTACIO 1r TR 2022'!J19+'CONTRACTACIO 2n TR 2022'!J19+'CONTRACTACIO 3r TR 2022'!J19+'CONTRACTACIO 4t TR 2022'!J19</f>
        <v>169269.32</v>
      </c>
      <c r="K19" s="21">
        <f t="shared" si="3"/>
        <v>0.10792993087030506</v>
      </c>
      <c r="L19" s="9">
        <f>'CONTRACTACIO 1r TR 2022'!L19+'CONTRACTACIO 2n TR 2022'!L19+'CONTRACTACIO 3r TR 2022'!L19+'CONTRACTACIO 4t TR 2022'!L19</f>
        <v>2</v>
      </c>
      <c r="M19" s="20">
        <f t="shared" si="4"/>
        <v>8.9686098654708519E-3</v>
      </c>
      <c r="N19" s="13">
        <f>'CONTRACTACIO 1r TR 2022'!N19+'CONTRACTACIO 2n TR 2022'!N19+'CONTRACTACIO 3r TR 2022'!N19+'CONTRACTACIO 4t TR 2022'!N19</f>
        <v>62053.4</v>
      </c>
      <c r="O19" s="13">
        <f>'CONTRACTACIO 1r TR 2022'!O19+'CONTRACTACIO 2n TR 2022'!O19+'CONTRACTACIO 3r TR 2022'!O19+'CONTRACTACIO 4t TR 2022'!O19</f>
        <v>75084.62</v>
      </c>
      <c r="P19" s="21">
        <f t="shared" si="5"/>
        <v>9.244090409150954E-2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2022'!B20+'CONTRACTACIO 2n TR 2022'!B20+'CONTRACTACIO 3r TR 2022'!B20+'CONTRACTACIO 4t TR 2022'!B20</f>
        <v>2</v>
      </c>
      <c r="C20" s="20">
        <f t="shared" si="0"/>
        <v>1</v>
      </c>
      <c r="D20" s="13">
        <f>'CONTRACTACIO 1r TR 2022'!D20+'CONTRACTACIO 2n TR 2022'!D20+'CONTRACTACIO 3r TR 2022'!D20+'CONTRACTACIO 4t TR 2022'!D20</f>
        <v>23909.62</v>
      </c>
      <c r="E20" s="13">
        <f>'CONTRACTACIO 1r TR 2022'!E20+'CONTRACTACIO 2n TR 2022'!E20+'CONTRACTACIO 3r TR 2022'!E20+'CONTRACTACIO 4t TR 2022'!E20</f>
        <v>28930.639999999999</v>
      </c>
      <c r="F20" s="21">
        <f t="shared" si="1"/>
        <v>1</v>
      </c>
      <c r="G20" s="9">
        <f>'CONTRACTACIO 1r TR 2022'!G20+'CONTRACTACIO 2n TR 2022'!G20+'CONTRACTACIO 3r TR 2022'!G20+'CONTRACTACIO 4t TR 2022'!G20</f>
        <v>233</v>
      </c>
      <c r="H20" s="20">
        <f t="shared" si="2"/>
        <v>0.94331983805668018</v>
      </c>
      <c r="I20" s="13">
        <f>'CONTRACTACIO 1r TR 2022'!I20+'CONTRACTACIO 2n TR 2022'!I20+'CONTRACTACIO 3r TR 2022'!I20+'CONTRACTACIO 4t TR 2022'!I20</f>
        <v>446789.70999999996</v>
      </c>
      <c r="J20" s="13">
        <f>'CONTRACTACIO 1r TR 2022'!J20+'CONTRACTACIO 2n TR 2022'!J20+'CONTRACTACIO 3r TR 2022'!J20+'CONTRACTACIO 4t TR 2022'!J20</f>
        <v>537808.42000000004</v>
      </c>
      <c r="K20" s="21">
        <f t="shared" si="3"/>
        <v>0.34291876160469004</v>
      </c>
      <c r="L20" s="9">
        <f>'CONTRACTACIO 1r TR 2022'!L20+'CONTRACTACIO 2n TR 2022'!L20+'CONTRACTACIO 3r TR 2022'!L20+'CONTRACTACIO 4t TR 2022'!L20</f>
        <v>217</v>
      </c>
      <c r="M20" s="20">
        <f t="shared" si="4"/>
        <v>0.97309417040358748</v>
      </c>
      <c r="N20" s="13">
        <f>'CONTRACTACIO 1r TR 2022'!N20+'CONTRACTACIO 2n TR 2022'!N20+'CONTRACTACIO 3r TR 2022'!N20+'CONTRACTACIO 4t TR 2022'!N20</f>
        <v>287269.63</v>
      </c>
      <c r="O20" s="13">
        <f>'CONTRACTACIO 1r TR 2022'!O20+'CONTRACTACIO 2n TR 2022'!O20+'CONTRACTACIO 3r TR 2022'!O20+'CONTRACTACIO 4t TR 2022'!O20</f>
        <v>342703.9</v>
      </c>
      <c r="P20" s="21">
        <f t="shared" si="5"/>
        <v>0.42192207074746174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39.950000000000003" hidden="1" customHeight="1" x14ac:dyDescent="0.25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39.950000000000003" customHeight="1" x14ac:dyDescent="0.25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25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23909.62</v>
      </c>
      <c r="E25" s="18">
        <f t="shared" si="12"/>
        <v>28930.639999999999</v>
      </c>
      <c r="F25" s="19">
        <f t="shared" si="12"/>
        <v>1</v>
      </c>
      <c r="G25" s="16">
        <f t="shared" si="12"/>
        <v>247</v>
      </c>
      <c r="H25" s="17">
        <f t="shared" si="12"/>
        <v>1</v>
      </c>
      <c r="I25" s="18">
        <f t="shared" si="12"/>
        <v>1298457.1599999999</v>
      </c>
      <c r="J25" s="18">
        <f t="shared" si="12"/>
        <v>1568326.0300000003</v>
      </c>
      <c r="K25" s="19">
        <f t="shared" si="12"/>
        <v>0.99999999999999978</v>
      </c>
      <c r="L25" s="16">
        <f t="shared" si="12"/>
        <v>223</v>
      </c>
      <c r="M25" s="17">
        <f t="shared" si="12"/>
        <v>1</v>
      </c>
      <c r="N25" s="18">
        <f t="shared" si="12"/>
        <v>675319.74</v>
      </c>
      <c r="O25" s="18">
        <f t="shared" si="12"/>
        <v>812244.54410000006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35" hidden="1" customHeight="1" x14ac:dyDescent="0.25">
      <c r="A27" s="119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20" t="str">
        <f>'CONTRACTACIO 1r TR 2022'!A28:Q28</f>
        <v>https://bcnroc.ajuntament.barcelona.cat/jspui/bitstream/11703/123722/5/GM_Pressupost_2022.pdf#page=265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25">
      <c r="A29" s="115" t="s">
        <v>36</v>
      </c>
      <c r="B29" s="115"/>
      <c r="C29" s="115"/>
      <c r="D29" s="115"/>
      <c r="E29" s="115"/>
      <c r="F29" s="115"/>
      <c r="G29" s="115"/>
      <c r="H29" s="115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25">
      <c r="A31" s="145" t="s">
        <v>10</v>
      </c>
      <c r="B31" s="148" t="s">
        <v>17</v>
      </c>
      <c r="C31" s="149"/>
      <c r="D31" s="149"/>
      <c r="E31" s="149"/>
      <c r="F31" s="150"/>
      <c r="G31" s="24"/>
      <c r="H31" s="47"/>
      <c r="I31" s="47"/>
      <c r="J31" s="154" t="s">
        <v>15</v>
      </c>
      <c r="K31" s="155"/>
      <c r="L31" s="148" t="s">
        <v>16</v>
      </c>
      <c r="M31" s="149"/>
      <c r="N31" s="149"/>
      <c r="O31" s="149"/>
      <c r="P31" s="150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">
      <c r="A32" s="146"/>
      <c r="B32" s="151"/>
      <c r="C32" s="152"/>
      <c r="D32" s="152"/>
      <c r="E32" s="152"/>
      <c r="F32" s="153"/>
      <c r="G32" s="24"/>
      <c r="J32" s="156"/>
      <c r="K32" s="157"/>
      <c r="L32" s="160"/>
      <c r="M32" s="161"/>
      <c r="N32" s="161"/>
      <c r="O32" s="161"/>
      <c r="P32" s="16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35" customHeight="1" thickBot="1" x14ac:dyDescent="0.3">
      <c r="A33" s="147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8"/>
      <c r="K33" s="159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5" customHeight="1" x14ac:dyDescent="0.25">
      <c r="A34" s="39" t="s">
        <v>25</v>
      </c>
      <c r="B34" s="9">
        <f t="shared" ref="B34:B43" si="13">B13+G13+L13+Q13+V13+AA13</f>
        <v>7</v>
      </c>
      <c r="C34" s="8">
        <f t="shared" ref="C34:C40" si="14">IF(B34,B34/$B$46,"")</f>
        <v>1.4830508474576272E-2</v>
      </c>
      <c r="D34" s="10">
        <f t="shared" ref="D34:D43" si="15">D13+I13+N13+S13+X13+AC13</f>
        <v>740168.2</v>
      </c>
      <c r="E34" s="11">
        <f t="shared" ref="E34:E43" si="16">E13+J13+O13+T13+Y13+AD13</f>
        <v>895603.51410000003</v>
      </c>
      <c r="F34" s="21">
        <f t="shared" ref="F34:F40" si="17">IF(E34,E34/$E$46,"")</f>
        <v>0.37169664362859722</v>
      </c>
      <c r="J34" s="143" t="s">
        <v>3</v>
      </c>
      <c r="K34" s="144"/>
      <c r="L34" s="54">
        <f>B25</f>
        <v>2</v>
      </c>
      <c r="M34" s="8">
        <f t="shared" ref="M34:M39" si="18">IF(L34,L34/$L$40,"")</f>
        <v>4.2372881355932203E-3</v>
      </c>
      <c r="N34" s="55">
        <f>D25</f>
        <v>23909.62</v>
      </c>
      <c r="O34" s="55">
        <f>E25</f>
        <v>28930.639999999999</v>
      </c>
      <c r="P34" s="56">
        <f t="shared" ref="P34:P39" si="19">IF(O34,O34/$O$40,"")</f>
        <v>1.2006899947052405E-2</v>
      </c>
    </row>
    <row r="35" spans="1:33" s="24" customFormat="1" ht="30" customHeight="1" x14ac:dyDescent="0.25">
      <c r="A35" s="41" t="s">
        <v>18</v>
      </c>
      <c r="B35" s="12">
        <f t="shared" si="13"/>
        <v>1</v>
      </c>
      <c r="C35" s="8">
        <f t="shared" si="14"/>
        <v>2.1186440677966102E-3</v>
      </c>
      <c r="D35" s="13">
        <f t="shared" si="15"/>
        <v>10686</v>
      </c>
      <c r="E35" s="14">
        <f t="shared" si="16"/>
        <v>12930.06</v>
      </c>
      <c r="F35" s="21">
        <f t="shared" si="17"/>
        <v>5.366280757334938E-3</v>
      </c>
      <c r="J35" s="139" t="s">
        <v>1</v>
      </c>
      <c r="K35" s="140"/>
      <c r="L35" s="57">
        <f>G25</f>
        <v>247</v>
      </c>
      <c r="M35" s="8">
        <f t="shared" si="18"/>
        <v>0.52330508474576276</v>
      </c>
      <c r="N35" s="58">
        <f>I25</f>
        <v>1298457.1599999999</v>
      </c>
      <c r="O35" s="58">
        <f>J25</f>
        <v>1568326.0300000003</v>
      </c>
      <c r="P35" s="56">
        <f t="shared" si="19"/>
        <v>0.65089240080993405</v>
      </c>
    </row>
    <row r="36" spans="1:33" s="24" customFormat="1" ht="30" customHeight="1" x14ac:dyDescent="0.25">
      <c r="A36" s="41" t="s">
        <v>19</v>
      </c>
      <c r="B36" s="12">
        <f t="shared" si="13"/>
        <v>7</v>
      </c>
      <c r="C36" s="8">
        <f t="shared" si="14"/>
        <v>1.4830508474576272E-2</v>
      </c>
      <c r="D36" s="13">
        <f t="shared" si="15"/>
        <v>172753.96</v>
      </c>
      <c r="E36" s="14">
        <f t="shared" si="16"/>
        <v>209032.3</v>
      </c>
      <c r="F36" s="21">
        <f t="shared" si="17"/>
        <v>8.675334910676856E-2</v>
      </c>
      <c r="J36" s="139" t="s">
        <v>2</v>
      </c>
      <c r="K36" s="140"/>
      <c r="L36" s="57">
        <f>L25</f>
        <v>223</v>
      </c>
      <c r="M36" s="8">
        <f t="shared" si="18"/>
        <v>0.47245762711864409</v>
      </c>
      <c r="N36" s="58">
        <f>N25</f>
        <v>675319.74</v>
      </c>
      <c r="O36" s="58">
        <f>O25</f>
        <v>812244.54410000006</v>
      </c>
      <c r="P36" s="56">
        <f t="shared" si="19"/>
        <v>0.33710069924301345</v>
      </c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5</v>
      </c>
      <c r="K38" s="140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2</v>
      </c>
      <c r="C39" s="8">
        <f t="shared" si="14"/>
        <v>4.2372881355932203E-3</v>
      </c>
      <c r="D39" s="13">
        <f t="shared" si="15"/>
        <v>114164</v>
      </c>
      <c r="E39" s="22">
        <f t="shared" si="16"/>
        <v>138138.44</v>
      </c>
      <c r="F39" s="21">
        <f t="shared" si="17"/>
        <v>5.7330720230243853E-2</v>
      </c>
      <c r="G39" s="24"/>
      <c r="H39" s="24"/>
      <c r="I39" s="24"/>
      <c r="J39" s="139" t="s">
        <v>4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3</v>
      </c>
      <c r="C40" s="8">
        <f t="shared" si="14"/>
        <v>6.3559322033898309E-3</v>
      </c>
      <c r="D40" s="13">
        <f t="shared" si="15"/>
        <v>201945.4</v>
      </c>
      <c r="E40" s="14">
        <f t="shared" si="16"/>
        <v>244353.94</v>
      </c>
      <c r="F40" s="21">
        <f t="shared" si="17"/>
        <v>0.1014126652313273</v>
      </c>
      <c r="G40" s="24"/>
      <c r="H40" s="24"/>
      <c r="I40" s="24"/>
      <c r="J40" s="141" t="s">
        <v>0</v>
      </c>
      <c r="K40" s="142"/>
      <c r="L40" s="79">
        <f>SUM(L34:L39)</f>
        <v>472</v>
      </c>
      <c r="M40" s="17">
        <f>SUM(M34:M39)</f>
        <v>1</v>
      </c>
      <c r="N40" s="80">
        <f>SUM(N34:N39)</f>
        <v>1997686.52</v>
      </c>
      <c r="O40" s="81">
        <f>SUM(O34:O39)</f>
        <v>2409501.2141000004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452</v>
      </c>
      <c r="C41" s="8">
        <f>IF(B41,B41/$B$46,"")</f>
        <v>0.9576271186440678</v>
      </c>
      <c r="D41" s="13">
        <f t="shared" si="15"/>
        <v>757968.96</v>
      </c>
      <c r="E41" s="14">
        <f t="shared" si="16"/>
        <v>909442.96000000008</v>
      </c>
      <c r="F41" s="21">
        <f>IF(E41,E41/$E$46,"")</f>
        <v>0.37744034104572816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2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2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2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">
      <c r="A46" s="61" t="s">
        <v>0</v>
      </c>
      <c r="B46" s="16">
        <f>SUM(B34:B45)</f>
        <v>472</v>
      </c>
      <c r="C46" s="17">
        <f>SUM(C34:C45)</f>
        <v>1</v>
      </c>
      <c r="D46" s="18">
        <f>SUM(D34:D45)</f>
        <v>1997686.5199999998</v>
      </c>
      <c r="E46" s="18">
        <f>SUM(E34:E45)</f>
        <v>2409501.2141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2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1:21" s="24" customFormat="1" x14ac:dyDescent="0.25">
      <c r="B97" s="25"/>
      <c r="H97" s="25"/>
      <c r="N97" s="25"/>
    </row>
    <row r="98" spans="1:21" s="24" customFormat="1" x14ac:dyDescent="0.25">
      <c r="B98" s="25"/>
      <c r="H98" s="25"/>
      <c r="N98" s="25"/>
    </row>
    <row r="99" spans="1:21" s="24" customFormat="1" x14ac:dyDescent="0.25">
      <c r="B99" s="25"/>
      <c r="H99" s="25"/>
      <c r="N99" s="25"/>
    </row>
    <row r="100" spans="1:21" s="24" customFormat="1" x14ac:dyDescent="0.25">
      <c r="B100" s="25"/>
      <c r="H100" s="25"/>
      <c r="N100" s="25"/>
    </row>
    <row r="101" spans="1:21" s="24" customFormat="1" x14ac:dyDescent="0.25">
      <c r="B101" s="25"/>
      <c r="H101" s="25"/>
      <c r="N101" s="25"/>
    </row>
    <row r="102" spans="1:21" s="24" customFormat="1" x14ac:dyDescent="0.25">
      <c r="B102" s="25"/>
      <c r="H102" s="25"/>
      <c r="N102" s="25"/>
    </row>
    <row r="103" spans="1:21" s="24" customFormat="1" x14ac:dyDescent="0.25">
      <c r="B103" s="25"/>
      <c r="H103" s="25"/>
      <c r="N103" s="25"/>
    </row>
    <row r="104" spans="1:21" s="24" customFormat="1" x14ac:dyDescent="0.25">
      <c r="B104" s="25"/>
      <c r="H104" s="25"/>
      <c r="N104" s="25"/>
    </row>
    <row r="105" spans="1:21" s="24" customFormat="1" x14ac:dyDescent="0.25">
      <c r="B105" s="25"/>
      <c r="H105" s="25"/>
      <c r="N105" s="25"/>
    </row>
    <row r="106" spans="1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2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 xr:uid="{00000000-0004-0000-04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ANUAL'!Área_de_impresión</vt:lpstr>
      <vt:lpstr>'CONTRACTACIO 1r TR 2022'!Área_de_impresión</vt:lpstr>
      <vt:lpstr>'CONTRACTACIO 2n TR 2022'!Área_de_impresión</vt:lpstr>
      <vt:lpstr>'CONTRACTACIO 3r TR 2022'!Área_de_impresión</vt:lpstr>
      <vt:lpstr>'CONTRACTACIO 4t TR 2022'!Área_de_impresión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Cristina Carballes</cp:lastModifiedBy>
  <cp:lastPrinted>2020-02-14T09:12:43Z</cp:lastPrinted>
  <dcterms:created xsi:type="dcterms:W3CDTF">2016-02-03T12:33:15Z</dcterms:created>
  <dcterms:modified xsi:type="dcterms:W3CDTF">2023-02-27T12:14:56Z</dcterms:modified>
</cp:coreProperties>
</file>