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08" windowHeight="10908" tabRatio="700" activeTab="3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K23" i="7"/>
  <c r="I23" i="7"/>
  <c r="G23" i="7"/>
  <c r="H23" i="7"/>
  <c r="E23" i="7"/>
  <c r="D23" i="7"/>
  <c r="B23" i="7"/>
  <c r="E44" i="7"/>
  <c r="F44" i="7"/>
  <c r="D44" i="7"/>
  <c r="B44" i="7"/>
  <c r="C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C25" i="4" s="1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E34" i="7" s="1"/>
  <c r="O13" i="7"/>
  <c r="T13" i="7"/>
  <c r="U13" i="7" s="1"/>
  <c r="Y13" i="7"/>
  <c r="Z13" i="7"/>
  <c r="AD13" i="7"/>
  <c r="AE13" i="7"/>
  <c r="E20" i="7"/>
  <c r="J20" i="7"/>
  <c r="E41" i="7" s="1"/>
  <c r="O20" i="7"/>
  <c r="AD20" i="7"/>
  <c r="T20" i="7"/>
  <c r="U20" i="7"/>
  <c r="Y20" i="7"/>
  <c r="E21" i="7"/>
  <c r="J21" i="7"/>
  <c r="O21" i="7"/>
  <c r="AD21" i="7"/>
  <c r="T21" i="7"/>
  <c r="U21" i="7"/>
  <c r="Y21" i="7"/>
  <c r="J14" i="7"/>
  <c r="O14" i="7"/>
  <c r="E35" i="7" s="1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39" i="7" s="1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L13" i="7"/>
  <c r="Q13" i="7"/>
  <c r="Q25" i="7" s="1"/>
  <c r="R13" i="7" s="1"/>
  <c r="V13" i="7"/>
  <c r="W13" i="7"/>
  <c r="AA13" i="7"/>
  <c r="AB13" i="7"/>
  <c r="B20" i="7"/>
  <c r="G20" i="7"/>
  <c r="L20" i="7"/>
  <c r="AA20" i="7"/>
  <c r="Q20" i="7"/>
  <c r="R20" i="7"/>
  <c r="V20" i="7"/>
  <c r="B21" i="7"/>
  <c r="C21" i="7"/>
  <c r="G21" i="7"/>
  <c r="L21" i="7"/>
  <c r="AA21" i="7"/>
  <c r="Q21" i="7"/>
  <c r="R21" i="7"/>
  <c r="V21" i="7"/>
  <c r="W21" i="7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L19" i="7"/>
  <c r="AA19" i="7"/>
  <c r="B19" i="7"/>
  <c r="C19" i="7"/>
  <c r="Q19" i="7"/>
  <c r="R19" i="7"/>
  <c r="V19" i="7"/>
  <c r="W19" i="7"/>
  <c r="U18" i="7"/>
  <c r="R15" i="7"/>
  <c r="J25" i="6"/>
  <c r="K13" i="6" s="1"/>
  <c r="E25" i="6"/>
  <c r="F14" i="6" s="1"/>
  <c r="O25" i="6"/>
  <c r="O36" i="6" s="1"/>
  <c r="Y25" i="6"/>
  <c r="O38" i="6" s="1"/>
  <c r="T25" i="6"/>
  <c r="O37" i="6"/>
  <c r="AD25" i="6"/>
  <c r="O39" i="6"/>
  <c r="P39" i="6"/>
  <c r="I25" i="6"/>
  <c r="N35" i="6" s="1"/>
  <c r="D25" i="6"/>
  <c r="N34" i="6" s="1"/>
  <c r="N25" i="6"/>
  <c r="N36" i="6" s="1"/>
  <c r="X25" i="6"/>
  <c r="N38" i="6" s="1"/>
  <c r="S25" i="6"/>
  <c r="N37" i="6"/>
  <c r="AC25" i="6"/>
  <c r="N39" i="6"/>
  <c r="G25" i="6"/>
  <c r="H14" i="6" s="1"/>
  <c r="B25" i="6"/>
  <c r="C14" i="6" s="1"/>
  <c r="L25" i="6"/>
  <c r="L36" i="6" s="1"/>
  <c r="V25" i="6"/>
  <c r="L38" i="6" s="1"/>
  <c r="Q25" i="6"/>
  <c r="L37" i="6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6" i="6"/>
  <c r="P18" i="6"/>
  <c r="P24" i="6"/>
  <c r="M16" i="6"/>
  <c r="M19" i="6"/>
  <c r="M24" i="6"/>
  <c r="K16" i="6"/>
  <c r="K17" i="6"/>
  <c r="H16" i="6"/>
  <c r="H17" i="6"/>
  <c r="F15" i="6"/>
  <c r="F16" i="6"/>
  <c r="F17" i="6"/>
  <c r="F18" i="6"/>
  <c r="F19" i="6"/>
  <c r="F21" i="6"/>
  <c r="F24" i="6"/>
  <c r="C15" i="6"/>
  <c r="C16" i="6"/>
  <c r="C17" i="6"/>
  <c r="C18" i="6"/>
  <c r="C19" i="6"/>
  <c r="C21" i="6"/>
  <c r="C24" i="6"/>
  <c r="AD25" i="5"/>
  <c r="O39" i="5"/>
  <c r="AC25" i="5"/>
  <c r="N39" i="5"/>
  <c r="AA25" i="5"/>
  <c r="L39" i="5"/>
  <c r="E25" i="5"/>
  <c r="O34" i="5"/>
  <c r="J25" i="5"/>
  <c r="O35" i="5" s="1"/>
  <c r="O25" i="5"/>
  <c r="O36" i="5" s="1"/>
  <c r="T25" i="5"/>
  <c r="O37" i="5" s="1"/>
  <c r="P37" i="5" s="1"/>
  <c r="Y25" i="5"/>
  <c r="Z18" i="5" s="1"/>
  <c r="D25" i="5"/>
  <c r="N34" i="5"/>
  <c r="I25" i="5"/>
  <c r="N35" i="5" s="1"/>
  <c r="N25" i="5"/>
  <c r="N36" i="5" s="1"/>
  <c r="S25" i="5"/>
  <c r="N37" i="5" s="1"/>
  <c r="X25" i="5"/>
  <c r="N38" i="5" s="1"/>
  <c r="B25" i="5"/>
  <c r="L34" i="5" s="1"/>
  <c r="G25" i="5"/>
  <c r="H19" i="5" s="1"/>
  <c r="L25" i="5"/>
  <c r="L36" i="5" s="1"/>
  <c r="Q25" i="5"/>
  <c r="R13" i="5" s="1"/>
  <c r="V25" i="5"/>
  <c r="W18" i="5" s="1"/>
  <c r="E34" i="5"/>
  <c r="E35" i="5"/>
  <c r="E36" i="5"/>
  <c r="E41" i="5"/>
  <c r="E42" i="5"/>
  <c r="E39" i="5"/>
  <c r="E40" i="5"/>
  <c r="E45" i="5"/>
  <c r="E37" i="5"/>
  <c r="E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W13" i="5"/>
  <c r="W14" i="5"/>
  <c r="W15" i="5"/>
  <c r="W16" i="5"/>
  <c r="W17" i="5"/>
  <c r="W19" i="5"/>
  <c r="U13" i="5"/>
  <c r="U14" i="5"/>
  <c r="U15" i="5"/>
  <c r="U16" i="5"/>
  <c r="U25" i="5" s="1"/>
  <c r="U17" i="5"/>
  <c r="U18" i="5"/>
  <c r="U19" i="5"/>
  <c r="U20" i="5"/>
  <c r="U21" i="5"/>
  <c r="R14" i="5"/>
  <c r="R15" i="5"/>
  <c r="R17" i="5"/>
  <c r="R18" i="5"/>
  <c r="R19" i="5"/>
  <c r="R20" i="5"/>
  <c r="R21" i="5"/>
  <c r="P17" i="5"/>
  <c r="M16" i="5"/>
  <c r="M17" i="5"/>
  <c r="K16" i="5"/>
  <c r="H16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9" i="4"/>
  <c r="Y25" i="4"/>
  <c r="Z18" i="4" s="1"/>
  <c r="Z20" i="4"/>
  <c r="Z24" i="4"/>
  <c r="X25" i="4"/>
  <c r="N38" i="4" s="1"/>
  <c r="W13" i="4"/>
  <c r="W14" i="4"/>
  <c r="W15" i="4"/>
  <c r="W16" i="4"/>
  <c r="W19" i="4"/>
  <c r="V25" i="4"/>
  <c r="W20" i="4" s="1"/>
  <c r="W21" i="4"/>
  <c r="W24" i="4"/>
  <c r="T25" i="4"/>
  <c r="O37" i="4" s="1"/>
  <c r="U13" i="4"/>
  <c r="U25" i="4" s="1"/>
  <c r="U14" i="4"/>
  <c r="U15" i="4"/>
  <c r="U16" i="4"/>
  <c r="U17" i="4"/>
  <c r="U18" i="4"/>
  <c r="U19" i="4"/>
  <c r="U20" i="4"/>
  <c r="U21" i="4"/>
  <c r="U24" i="4"/>
  <c r="S25" i="4"/>
  <c r="N37" i="4"/>
  <c r="Q25" i="4"/>
  <c r="R13" i="4" s="1"/>
  <c r="R25" i="4" s="1"/>
  <c r="R14" i="4"/>
  <c r="R15" i="4"/>
  <c r="R16" i="4"/>
  <c r="R17" i="4"/>
  <c r="R18" i="4"/>
  <c r="R19" i="4"/>
  <c r="R20" i="4"/>
  <c r="R21" i="4"/>
  <c r="R24" i="4"/>
  <c r="O25" i="4"/>
  <c r="P13" i="4" s="1"/>
  <c r="P17" i="4"/>
  <c r="P24" i="4"/>
  <c r="N25" i="4"/>
  <c r="N36" i="4" s="1"/>
  <c r="L25" i="4"/>
  <c r="M13" i="4" s="1"/>
  <c r="M16" i="4"/>
  <c r="M17" i="4"/>
  <c r="M21" i="4"/>
  <c r="M24" i="4"/>
  <c r="J25" i="4"/>
  <c r="K13" i="4" s="1"/>
  <c r="K16" i="4"/>
  <c r="K17" i="4"/>
  <c r="I25" i="4"/>
  <c r="N35" i="4" s="1"/>
  <c r="G25" i="4"/>
  <c r="L35" i="4" s="1"/>
  <c r="H16" i="4"/>
  <c r="H17" i="4"/>
  <c r="E25" i="4"/>
  <c r="F18" i="4"/>
  <c r="F13" i="4"/>
  <c r="F16" i="4"/>
  <c r="F17" i="4"/>
  <c r="F19" i="4"/>
  <c r="F21" i="4"/>
  <c r="F24" i="4"/>
  <c r="D25" i="4"/>
  <c r="N34" i="4"/>
  <c r="B25" i="4"/>
  <c r="L34" i="4" s="1"/>
  <c r="C16" i="4"/>
  <c r="C17" i="4"/>
  <c r="C19" i="4"/>
  <c r="C21" i="4"/>
  <c r="C24" i="4"/>
  <c r="L39" i="4"/>
  <c r="M39" i="4"/>
  <c r="D34" i="4"/>
  <c r="D35" i="4"/>
  <c r="D36" i="4"/>
  <c r="D37" i="4"/>
  <c r="D38" i="4"/>
  <c r="D39" i="4"/>
  <c r="D40" i="4"/>
  <c r="D41" i="4"/>
  <c r="D42" i="4"/>
  <c r="J25" i="1"/>
  <c r="K19" i="1" s="1"/>
  <c r="K22" i="1"/>
  <c r="O25" i="1"/>
  <c r="O36" i="1" s="1"/>
  <c r="E25" i="1"/>
  <c r="F20" i="1" s="1"/>
  <c r="Y25" i="1"/>
  <c r="O38" i="1" s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L36" i="1" s="1"/>
  <c r="V25" i="1"/>
  <c r="W20" i="1" s="1"/>
  <c r="Q25" i="1"/>
  <c r="L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18" i="1"/>
  <c r="P17" i="1"/>
  <c r="P15" i="1"/>
  <c r="P14" i="1"/>
  <c r="M24" i="1"/>
  <c r="M18" i="1"/>
  <c r="M17" i="1"/>
  <c r="M16" i="1"/>
  <c r="M15" i="1"/>
  <c r="K24" i="1"/>
  <c r="K20" i="1"/>
  <c r="K18" i="1"/>
  <c r="K17" i="1"/>
  <c r="K16" i="1"/>
  <c r="K15" i="1"/>
  <c r="K14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/>
  <c r="R13" i="1"/>
  <c r="R25" i="1" s="1"/>
  <c r="K13" i="1"/>
  <c r="F14" i="1"/>
  <c r="F15" i="1"/>
  <c r="F16" i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AE25" i="1"/>
  <c r="AB25" i="1"/>
  <c r="F22" i="6"/>
  <c r="L34" i="6"/>
  <c r="C22" i="6"/>
  <c r="O35" i="1"/>
  <c r="F45" i="1"/>
  <c r="M18" i="6"/>
  <c r="P19" i="6"/>
  <c r="Z21" i="6"/>
  <c r="H22" i="6"/>
  <c r="K22" i="6"/>
  <c r="AB25" i="6"/>
  <c r="AE25" i="6"/>
  <c r="AB25" i="5"/>
  <c r="L35" i="5"/>
  <c r="M39" i="5"/>
  <c r="H22" i="5"/>
  <c r="K22" i="5"/>
  <c r="M14" i="4"/>
  <c r="P21" i="4"/>
  <c r="AE25" i="4"/>
  <c r="H22" i="4"/>
  <c r="K22" i="4"/>
  <c r="AB25" i="4"/>
  <c r="L34" i="1"/>
  <c r="O34" i="1"/>
  <c r="F13" i="1"/>
  <c r="C13" i="1"/>
  <c r="K21" i="1"/>
  <c r="H16" i="1"/>
  <c r="H13" i="1"/>
  <c r="H18" i="1"/>
  <c r="H24" i="1"/>
  <c r="U25" i="1"/>
  <c r="X25" i="7"/>
  <c r="N39" i="7"/>
  <c r="Z18" i="6"/>
  <c r="C20" i="6"/>
  <c r="C13" i="6"/>
  <c r="R16" i="6"/>
  <c r="R25" i="6"/>
  <c r="U16" i="6"/>
  <c r="U13" i="6"/>
  <c r="U25" i="6"/>
  <c r="H24" i="6"/>
  <c r="K21" i="6"/>
  <c r="T25" i="7"/>
  <c r="O37" i="7"/>
  <c r="P37" i="7" s="1"/>
  <c r="F13" i="6"/>
  <c r="W19" i="6"/>
  <c r="W18" i="6"/>
  <c r="K24" i="6"/>
  <c r="F43" i="6"/>
  <c r="H14" i="5"/>
  <c r="H24" i="5"/>
  <c r="H18" i="5"/>
  <c r="K18" i="5"/>
  <c r="K21" i="5"/>
  <c r="P13" i="5"/>
  <c r="H15" i="5"/>
  <c r="R16" i="5"/>
  <c r="H13" i="5"/>
  <c r="H20" i="5"/>
  <c r="C14" i="5"/>
  <c r="C13" i="5"/>
  <c r="E25" i="7"/>
  <c r="F20" i="7" s="1"/>
  <c r="F23" i="7"/>
  <c r="F43" i="5"/>
  <c r="AE21" i="5"/>
  <c r="AE20" i="5"/>
  <c r="C20" i="5"/>
  <c r="F21" i="5"/>
  <c r="F20" i="5"/>
  <c r="C43" i="6"/>
  <c r="B36" i="7"/>
  <c r="S25" i="7"/>
  <c r="N37" i="7" s="1"/>
  <c r="V25" i="7"/>
  <c r="Y25" i="7"/>
  <c r="Z20" i="7"/>
  <c r="H15" i="4"/>
  <c r="K15" i="4"/>
  <c r="K18" i="4"/>
  <c r="C15" i="4"/>
  <c r="F15" i="4"/>
  <c r="P14" i="4"/>
  <c r="P18" i="4"/>
  <c r="H24" i="4"/>
  <c r="K19" i="4"/>
  <c r="K20" i="4"/>
  <c r="K24" i="4"/>
  <c r="C14" i="4"/>
  <c r="F14" i="4"/>
  <c r="F25" i="4" s="1"/>
  <c r="F20" i="4"/>
  <c r="K21" i="4"/>
  <c r="AD25" i="7"/>
  <c r="O38" i="7" s="1"/>
  <c r="W17" i="4"/>
  <c r="O38" i="4"/>
  <c r="E38" i="7"/>
  <c r="Z17" i="4"/>
  <c r="C18" i="4"/>
  <c r="C20" i="4"/>
  <c r="O34" i="4"/>
  <c r="O36" i="4"/>
  <c r="P20" i="4"/>
  <c r="F43" i="4"/>
  <c r="K22" i="7"/>
  <c r="Z14" i="7"/>
  <c r="B40" i="7"/>
  <c r="C24" i="7"/>
  <c r="B37" i="7"/>
  <c r="E37" i="7"/>
  <c r="D38" i="7"/>
  <c r="D45" i="7"/>
  <c r="E45" i="7"/>
  <c r="B45" i="7"/>
  <c r="D37" i="7"/>
  <c r="C36" i="1"/>
  <c r="B38" i="7"/>
  <c r="R17" i="7"/>
  <c r="D25" i="7"/>
  <c r="N34" i="7" s="1"/>
  <c r="H22" i="7"/>
  <c r="F38" i="1"/>
  <c r="P17" i="7"/>
  <c r="P16" i="7"/>
  <c r="F37" i="4"/>
  <c r="Z16" i="7"/>
  <c r="P39" i="1"/>
  <c r="F37" i="1"/>
  <c r="M16" i="7"/>
  <c r="F43" i="1"/>
  <c r="F44" i="1"/>
  <c r="F24" i="7"/>
  <c r="C22" i="7"/>
  <c r="C23" i="7"/>
  <c r="C44" i="1"/>
  <c r="F15" i="7"/>
  <c r="F22" i="7"/>
  <c r="F36" i="1"/>
  <c r="C43" i="5"/>
  <c r="P39" i="5"/>
  <c r="AE25" i="5"/>
  <c r="C43" i="4"/>
  <c r="C45" i="1"/>
  <c r="C37" i="1"/>
  <c r="C15" i="7"/>
  <c r="K24" i="7"/>
  <c r="F37" i="6"/>
  <c r="C37" i="6"/>
  <c r="M37" i="6"/>
  <c r="P37" i="6"/>
  <c r="U16" i="7"/>
  <c r="F45" i="6"/>
  <c r="AB19" i="7"/>
  <c r="C45" i="6"/>
  <c r="C45" i="5"/>
  <c r="F45" i="5"/>
  <c r="R16" i="7"/>
  <c r="C37" i="5"/>
  <c r="F37" i="5"/>
  <c r="F18" i="7"/>
  <c r="F21" i="7"/>
  <c r="F13" i="7"/>
  <c r="L39" i="7"/>
  <c r="W20" i="7"/>
  <c r="W25" i="7"/>
  <c r="O39" i="7"/>
  <c r="Z21" i="7"/>
  <c r="Z25" i="7"/>
  <c r="AE17" i="7"/>
  <c r="C38" i="4"/>
  <c r="F38" i="4"/>
  <c r="F45" i="4"/>
  <c r="C45" i="4"/>
  <c r="K16" i="7"/>
  <c r="AB17" i="7"/>
  <c r="C18" i="7"/>
  <c r="C13" i="7"/>
  <c r="H16" i="7"/>
  <c r="H24" i="7"/>
  <c r="P37" i="1"/>
  <c r="F43" i="7"/>
  <c r="C43" i="7"/>
  <c r="F45" i="7"/>
  <c r="F37" i="7"/>
  <c r="C37" i="7"/>
  <c r="C45" i="7"/>
  <c r="M39" i="7"/>
  <c r="P39" i="7"/>
  <c r="L37" i="5" l="1"/>
  <c r="H19" i="6"/>
  <c r="H20" i="6"/>
  <c r="P21" i="6"/>
  <c r="P15" i="6"/>
  <c r="M21" i="6"/>
  <c r="H21" i="6"/>
  <c r="P20" i="6"/>
  <c r="P13" i="6"/>
  <c r="P14" i="6"/>
  <c r="M20" i="6"/>
  <c r="M15" i="6"/>
  <c r="Z25" i="6"/>
  <c r="W20" i="6"/>
  <c r="W25" i="6" s="1"/>
  <c r="M13" i="6"/>
  <c r="M14" i="6"/>
  <c r="K20" i="6"/>
  <c r="O34" i="6"/>
  <c r="F20" i="6"/>
  <c r="F25" i="6"/>
  <c r="C25" i="6"/>
  <c r="K19" i="6"/>
  <c r="AC25" i="7"/>
  <c r="N38" i="7" s="1"/>
  <c r="K15" i="6"/>
  <c r="K18" i="6"/>
  <c r="O35" i="6"/>
  <c r="H13" i="6"/>
  <c r="H18" i="6"/>
  <c r="L35" i="6"/>
  <c r="L40" i="6" s="1"/>
  <c r="M38" i="6" s="1"/>
  <c r="E46" i="6"/>
  <c r="D36" i="7"/>
  <c r="H15" i="6"/>
  <c r="K14" i="6"/>
  <c r="D46" i="6"/>
  <c r="B46" i="6"/>
  <c r="C41" i="6" s="1"/>
  <c r="N40" i="6"/>
  <c r="K17" i="5"/>
  <c r="K20" i="5"/>
  <c r="C38" i="5"/>
  <c r="H17" i="5"/>
  <c r="U25" i="7"/>
  <c r="R25" i="5"/>
  <c r="Z21" i="5"/>
  <c r="W21" i="5"/>
  <c r="W20" i="5"/>
  <c r="L38" i="5"/>
  <c r="L40" i="5" s="1"/>
  <c r="P19" i="5"/>
  <c r="P18" i="5"/>
  <c r="P21" i="5"/>
  <c r="M13" i="5"/>
  <c r="M21" i="5"/>
  <c r="M20" i="5"/>
  <c r="F25" i="5"/>
  <c r="C25" i="5"/>
  <c r="O38" i="5"/>
  <c r="O40" i="5" s="1"/>
  <c r="Z20" i="5"/>
  <c r="Z25" i="5" s="1"/>
  <c r="W25" i="5"/>
  <c r="P20" i="5"/>
  <c r="P15" i="5"/>
  <c r="M18" i="5"/>
  <c r="O34" i="7"/>
  <c r="M15" i="5"/>
  <c r="M19" i="5"/>
  <c r="K13" i="5"/>
  <c r="E40" i="7"/>
  <c r="K19" i="5"/>
  <c r="E46" i="5"/>
  <c r="B39" i="7"/>
  <c r="P14" i="5"/>
  <c r="P25" i="5" s="1"/>
  <c r="E36" i="7"/>
  <c r="D46" i="5"/>
  <c r="K15" i="5"/>
  <c r="H25" i="5"/>
  <c r="D35" i="7"/>
  <c r="N40" i="5"/>
  <c r="M14" i="5"/>
  <c r="K14" i="5"/>
  <c r="B46" i="5"/>
  <c r="C42" i="5" s="1"/>
  <c r="Z21" i="4"/>
  <c r="Z25" i="4" s="1"/>
  <c r="AE21" i="7"/>
  <c r="L38" i="4"/>
  <c r="AA25" i="7"/>
  <c r="AB21" i="7" s="1"/>
  <c r="E42" i="7"/>
  <c r="H21" i="4"/>
  <c r="M20" i="4"/>
  <c r="H20" i="4"/>
  <c r="D41" i="7"/>
  <c r="W18" i="4"/>
  <c r="W25" i="4"/>
  <c r="F14" i="7"/>
  <c r="F25" i="7" s="1"/>
  <c r="B25" i="7"/>
  <c r="C20" i="7" s="1"/>
  <c r="B41" i="7"/>
  <c r="P15" i="4"/>
  <c r="P19" i="4"/>
  <c r="D40" i="7"/>
  <c r="M15" i="4"/>
  <c r="M19" i="4"/>
  <c r="M18" i="4"/>
  <c r="H19" i="4"/>
  <c r="H18" i="4"/>
  <c r="E39" i="7"/>
  <c r="D46" i="4"/>
  <c r="O25" i="7"/>
  <c r="P21" i="7" s="1"/>
  <c r="N25" i="7"/>
  <c r="N36" i="7" s="1"/>
  <c r="L36" i="4"/>
  <c r="L40" i="4" s="1"/>
  <c r="M38" i="4" s="1"/>
  <c r="B46" i="4"/>
  <c r="C41" i="4" s="1"/>
  <c r="O35" i="4"/>
  <c r="O40" i="4" s="1"/>
  <c r="P34" i="4" s="1"/>
  <c r="K14" i="4"/>
  <c r="K25" i="4" s="1"/>
  <c r="H14" i="4"/>
  <c r="N40" i="4"/>
  <c r="H13" i="4"/>
  <c r="P37" i="4"/>
  <c r="E46" i="4"/>
  <c r="F42" i="4" s="1"/>
  <c r="D34" i="7"/>
  <c r="R25" i="7"/>
  <c r="P13" i="1"/>
  <c r="P19" i="1"/>
  <c r="P21" i="1"/>
  <c r="D42" i="7"/>
  <c r="L25" i="7"/>
  <c r="M21" i="1"/>
  <c r="B42" i="7"/>
  <c r="J25" i="7"/>
  <c r="K17" i="7" s="1"/>
  <c r="C42" i="1"/>
  <c r="G25" i="7"/>
  <c r="H21" i="7" s="1"/>
  <c r="H21" i="1"/>
  <c r="H14" i="1"/>
  <c r="P20" i="1"/>
  <c r="M14" i="1"/>
  <c r="F25" i="1"/>
  <c r="C25" i="1"/>
  <c r="B35" i="7"/>
  <c r="L37" i="7"/>
  <c r="M13" i="1"/>
  <c r="B34" i="7"/>
  <c r="M20" i="1"/>
  <c r="I25" i="7"/>
  <c r="N35" i="7" s="1"/>
  <c r="AE20" i="7"/>
  <c r="Z25" i="1"/>
  <c r="AE18" i="7"/>
  <c r="W25" i="1"/>
  <c r="L38" i="1"/>
  <c r="B46" i="1"/>
  <c r="K25" i="1"/>
  <c r="H20" i="1"/>
  <c r="H19" i="1"/>
  <c r="O40" i="1"/>
  <c r="P38" i="1" s="1"/>
  <c r="E46" i="1"/>
  <c r="F42" i="1" s="1"/>
  <c r="D46" i="1"/>
  <c r="N40" i="1"/>
  <c r="M19" i="1"/>
  <c r="F41" i="6" l="1"/>
  <c r="F42" i="6"/>
  <c r="H25" i="6"/>
  <c r="C42" i="6"/>
  <c r="P25" i="6"/>
  <c r="M25" i="6"/>
  <c r="M36" i="6"/>
  <c r="O40" i="6"/>
  <c r="P38" i="6" s="1"/>
  <c r="L34" i="7"/>
  <c r="K25" i="6"/>
  <c r="F39" i="6"/>
  <c r="F40" i="6"/>
  <c r="C39" i="6"/>
  <c r="C40" i="6"/>
  <c r="F34" i="6"/>
  <c r="AB18" i="7"/>
  <c r="F35" i="6"/>
  <c r="F36" i="6"/>
  <c r="C34" i="6"/>
  <c r="C36" i="6"/>
  <c r="C35" i="6"/>
  <c r="M35" i="6"/>
  <c r="M34" i="6"/>
  <c r="H17" i="7"/>
  <c r="F42" i="5"/>
  <c r="F38" i="5"/>
  <c r="M35" i="5"/>
  <c r="M37" i="5"/>
  <c r="AB20" i="7"/>
  <c r="L38" i="7"/>
  <c r="M34" i="5"/>
  <c r="P36" i="5"/>
  <c r="P34" i="5"/>
  <c r="F34" i="5"/>
  <c r="F41" i="5"/>
  <c r="C14" i="7"/>
  <c r="C25" i="7" s="1"/>
  <c r="C40" i="5"/>
  <c r="C41" i="5"/>
  <c r="M25" i="5"/>
  <c r="K25" i="5"/>
  <c r="F36" i="5"/>
  <c r="F40" i="5"/>
  <c r="P38" i="5"/>
  <c r="M38" i="5"/>
  <c r="P35" i="5"/>
  <c r="F35" i="5"/>
  <c r="F39" i="5"/>
  <c r="C34" i="5"/>
  <c r="C39" i="5"/>
  <c r="O35" i="7"/>
  <c r="K15" i="7"/>
  <c r="H15" i="7"/>
  <c r="M36" i="5"/>
  <c r="C36" i="5"/>
  <c r="C35" i="5"/>
  <c r="E46" i="7"/>
  <c r="C42" i="4"/>
  <c r="P25" i="4"/>
  <c r="M25" i="4"/>
  <c r="AE25" i="7"/>
  <c r="F40" i="4"/>
  <c r="F41" i="4"/>
  <c r="M34" i="4"/>
  <c r="D46" i="7"/>
  <c r="H25" i="4"/>
  <c r="C39" i="4"/>
  <c r="C40" i="4"/>
  <c r="P35" i="4"/>
  <c r="P38" i="4"/>
  <c r="P18" i="7"/>
  <c r="M15" i="7"/>
  <c r="M18" i="7"/>
  <c r="K14" i="7"/>
  <c r="K18" i="7"/>
  <c r="K13" i="7"/>
  <c r="F36" i="4"/>
  <c r="F39" i="4"/>
  <c r="K20" i="7"/>
  <c r="H13" i="7"/>
  <c r="H19" i="7"/>
  <c r="H18" i="7"/>
  <c r="P15" i="7"/>
  <c r="P19" i="7"/>
  <c r="P20" i="7"/>
  <c r="P14" i="7"/>
  <c r="P13" i="7"/>
  <c r="O36" i="7"/>
  <c r="N40" i="7"/>
  <c r="C34" i="4"/>
  <c r="C35" i="4"/>
  <c r="M13" i="7"/>
  <c r="C36" i="4"/>
  <c r="F34" i="4"/>
  <c r="F35" i="4"/>
  <c r="P36" i="4"/>
  <c r="M35" i="4"/>
  <c r="M36" i="4"/>
  <c r="M37" i="4"/>
  <c r="P25" i="1"/>
  <c r="M19" i="7"/>
  <c r="M14" i="7"/>
  <c r="M20" i="7"/>
  <c r="M21" i="7"/>
  <c r="L36" i="7"/>
  <c r="F35" i="1"/>
  <c r="K19" i="7"/>
  <c r="K21" i="7"/>
  <c r="L35" i="7"/>
  <c r="H20" i="7"/>
  <c r="H14" i="7"/>
  <c r="C34" i="1"/>
  <c r="C35" i="1"/>
  <c r="B46" i="7"/>
  <c r="C38" i="7" s="1"/>
  <c r="M25" i="1"/>
  <c r="F39" i="1"/>
  <c r="F34" i="1"/>
  <c r="C40" i="1"/>
  <c r="C39" i="1"/>
  <c r="H25" i="1"/>
  <c r="L40" i="1"/>
  <c r="C41" i="1"/>
  <c r="F40" i="1"/>
  <c r="F41" i="1"/>
  <c r="P35" i="1"/>
  <c r="P34" i="1"/>
  <c r="P36" i="1"/>
  <c r="P35" i="6" l="1"/>
  <c r="P34" i="6"/>
  <c r="P36" i="6"/>
  <c r="F46" i="6"/>
  <c r="M40" i="6"/>
  <c r="AB25" i="7"/>
  <c r="C46" i="6"/>
  <c r="F36" i="7"/>
  <c r="F38" i="7"/>
  <c r="P40" i="5"/>
  <c r="F46" i="5"/>
  <c r="M40" i="5"/>
  <c r="O40" i="7"/>
  <c r="P38" i="7" s="1"/>
  <c r="F35" i="7"/>
  <c r="F41" i="7"/>
  <c r="C46" i="5"/>
  <c r="F34" i="7"/>
  <c r="F39" i="7"/>
  <c r="F42" i="7"/>
  <c r="F40" i="7"/>
  <c r="P40" i="4"/>
  <c r="P25" i="7"/>
  <c r="C46" i="4"/>
  <c r="C41" i="7"/>
  <c r="C36" i="7"/>
  <c r="F46" i="4"/>
  <c r="K25" i="7"/>
  <c r="C40" i="7"/>
  <c r="M40" i="4"/>
  <c r="M25" i="7"/>
  <c r="L40" i="7"/>
  <c r="M34" i="7" s="1"/>
  <c r="H25" i="7"/>
  <c r="C34" i="7"/>
  <c r="C42" i="7"/>
  <c r="C39" i="7"/>
  <c r="C35" i="7"/>
  <c r="M35" i="1"/>
  <c r="M37" i="1"/>
  <c r="M36" i="1"/>
  <c r="C46" i="1"/>
  <c r="M34" i="1"/>
  <c r="M38" i="1"/>
  <c r="P40" i="1"/>
  <c r="F46" i="1"/>
  <c r="P40" i="6" l="1"/>
  <c r="P34" i="7"/>
  <c r="P35" i="7"/>
  <c r="P36" i="7"/>
  <c r="F46" i="7"/>
  <c r="M38" i="7"/>
  <c r="M35" i="7"/>
  <c r="M37" i="7"/>
  <c r="M36" i="7"/>
  <c r="C46" i="7"/>
  <c r="M40" i="1"/>
  <c r="P40" i="7" l="1"/>
  <c r="M40" i="7"/>
</calcChain>
</file>

<file path=xl/sharedStrings.xml><?xml version="1.0" encoding="utf-8"?>
<sst xmlns="http://schemas.openxmlformats.org/spreadsheetml/2006/main" count="461" uniqueCount="66">
  <si>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</si>
  <si>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</si>
  <si>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</si>
  <si>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</si>
  <si>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</si>
  <si>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</si>
  <si>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</si>
  <si>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</si>
  <si>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</si>
  <si>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</si>
  <si>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</si>
  <si>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</si>
  <si>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</si>
  <si>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</si>
  <si>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</si>
  <si>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</si>
  <si>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</si>
  <si>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</si>
  <si>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</si>
  <si>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</si>
  <si>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</si>
  <si>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</si>
  <si>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</si>
  <si>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</si>
  <si>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</si>
  <si>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</si>
  <si>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</si>
  <si>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</si>
  <si>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</si>
  <si>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</si>
  <si>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</si>
  <si>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</si>
  <si>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</si>
  <si>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</si>
  <si>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</si>
  <si>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</si>
  <si>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</si>
  <si>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</si>
  <si>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</si>
  <si>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</si>
  <si>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</si>
  <si>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</si>
  <si>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</si>
  <si>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</si>
  <si>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</si>
  <si>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</si>
  <si>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</si>
  <si>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</si>
  <si>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</si>
  <si>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</si>
  <si>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</si>
  <si>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</si>
  <si>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</si>
  <si>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</si>
  <si>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</si>
  <si>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</si>
  <si>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</si>
  <si>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</si>
  <si>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</si>
  <si>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</si>
  <si>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</si>
  <si>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INSTITUT DE CULTURA DE BARCELONA</t>
  </si>
  <si>
    <t>12.05.2022</t>
  </si>
  <si>
    <t>05.07.2022</t>
  </si>
  <si>
    <t>30.09.2022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</si>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</sst>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2"/>
                <c:pt idx="0">
                  <c:v>80</c:v>
                </c:pt>
                <c:pt idx="1">
                  <c:v>23</c:v>
                </c:pt>
                <c:pt idx="2">
                  <c:v>13</c:v>
                </c:pt>
                <c:pt idx="3">
                  <c:v>0</c:v>
                </c:pt>
                <c:pt idx="4">
                  <c:v>1</c:v>
                </c:pt>
                <c:pt idx="5">
                  <c:v>88</c:v>
                </c:pt>
                <c:pt idx="6">
                  <c:v>91</c:v>
                </c:pt>
                <c:pt idx="7">
                  <c:v>2726</c:v>
                </c:pt>
                <c:pt idx="8">
                  <c:v>1689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2"/>
                <c:pt idx="0">
                  <c:v>26581090.43</c:v>
                </c:pt>
                <c:pt idx="1">
                  <c:v>1811974.58</c:v>
                </c:pt>
                <c:pt idx="2">
                  <c:v>555492.43999999994</c:v>
                </c:pt>
                <c:pt idx="3">
                  <c:v>0</c:v>
                </c:pt>
                <c:pt idx="4">
                  <c:v>18990</c:v>
                </c:pt>
                <c:pt idx="5">
                  <c:v>5602357.4499999993</c:v>
                </c:pt>
                <c:pt idx="6">
                  <c:v>1833694.29</c:v>
                </c:pt>
                <c:pt idx="7">
                  <c:v>13558973.039999999</c:v>
                </c:pt>
                <c:pt idx="8">
                  <c:v>643545.30999999994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34</c:v>
                </c:pt>
                <c:pt idx="1">
                  <c:v>3449</c:v>
                </c:pt>
                <c:pt idx="2">
                  <c:v>895</c:v>
                </c:pt>
                <c:pt idx="3">
                  <c:v>2</c:v>
                </c:pt>
                <c:pt idx="4">
                  <c:v>331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1488424.47</c:v>
                </c:pt>
                <c:pt idx="1">
                  <c:v>37486598.859999999</c:v>
                </c:pt>
                <c:pt idx="2">
                  <c:v>5906684.5300000003</c:v>
                </c:pt>
                <c:pt idx="3">
                  <c:v>0</c:v>
                </c:pt>
                <c:pt idx="4">
                  <c:v>5724409.6799999997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9" zoomScale="90" zoomScaleNormal="90" workbookViewId="0">
      <selection activeCell="Q13" sqref="Q13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 t="s">
        <v>62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12</v>
      </c>
      <c r="H13" s="20">
        <f t="shared" ref="H13:H24" si="2">IF(G13,G13/$G$25,"")</f>
        <v>1.4906832298136646E-2</v>
      </c>
      <c r="I13" s="4">
        <v>1456925.79</v>
      </c>
      <c r="J13" s="5">
        <v>1762850.21</v>
      </c>
      <c r="K13" s="21">
        <f t="shared" ref="K13:K24" si="3">IF(J13,J13/$J$25,"")</f>
        <v>0.35718789280836477</v>
      </c>
      <c r="L13" s="1">
        <v>3</v>
      </c>
      <c r="M13" s="20">
        <f t="shared" ref="M13:M24" si="4">IF(L13,L13/$L$25,"")</f>
        <v>2.1897810218978103E-2</v>
      </c>
      <c r="N13" s="4">
        <v>365313.52</v>
      </c>
      <c r="O13" s="5">
        <v>442029.36</v>
      </c>
      <c r="P13" s="21">
        <f t="shared" ref="P13:P24" si="5">IF(O13,O13/$O$25,"")</f>
        <v>0.518438810913599</v>
      </c>
      <c r="Q13" s="1">
        <v>1</v>
      </c>
      <c r="R13" s="20">
        <f t="shared" ref="R13:R24" si="6">IF(Q13,Q13/$Q$25,"")</f>
        <v>1</v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>
        <v>1</v>
      </c>
      <c r="C14" s="20">
        <f t="shared" si="0"/>
        <v>0.33333333333333331</v>
      </c>
      <c r="D14" s="6">
        <v>56990.65</v>
      </c>
      <c r="E14" s="7">
        <v>68958.69</v>
      </c>
      <c r="F14" s="21">
        <f t="shared" si="1"/>
        <v>0.48755009131486121</v>
      </c>
      <c r="G14" s="2">
        <v>3</v>
      </c>
      <c r="H14" s="20">
        <f t="shared" si="2"/>
        <v>3.7267080745341614E-3</v>
      </c>
      <c r="I14" s="6">
        <v>146656.10999999999</v>
      </c>
      <c r="J14" s="7">
        <v>177453.89</v>
      </c>
      <c r="K14" s="21">
        <f t="shared" si="3"/>
        <v>3.5955624976070633E-2</v>
      </c>
      <c r="L14" s="2">
        <v>1</v>
      </c>
      <c r="M14" s="20">
        <f t="shared" si="4"/>
        <v>7.2992700729927005E-3</v>
      </c>
      <c r="N14" s="6">
        <v>44600.08</v>
      </c>
      <c r="O14" s="7">
        <v>53966.09</v>
      </c>
      <c r="P14" s="21">
        <f t="shared" si="5"/>
        <v>6.3294699540447419E-2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1.2422360248447205E-3</v>
      </c>
      <c r="I18" s="69">
        <v>37745.67</v>
      </c>
      <c r="J18" s="70">
        <v>45672.26</v>
      </c>
      <c r="K18" s="67">
        <f t="shared" si="3"/>
        <v>9.2540921608965099E-3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>
        <v>10</v>
      </c>
      <c r="W18" s="66">
        <f t="shared" si="8"/>
        <v>0.11904761904761904</v>
      </c>
      <c r="X18" s="69">
        <v>477823.42</v>
      </c>
      <c r="Y18" s="70">
        <v>578166.34</v>
      </c>
      <c r="Z18" s="67">
        <f t="shared" si="9"/>
        <v>0.61400372992343399</v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34</v>
      </c>
      <c r="H19" s="20">
        <f t="shared" si="2"/>
        <v>4.2236024844720499E-2</v>
      </c>
      <c r="I19" s="6">
        <v>290685.63</v>
      </c>
      <c r="J19" s="7">
        <v>337248.82</v>
      </c>
      <c r="K19" s="21">
        <f t="shared" si="3"/>
        <v>6.8333199658470997E-2</v>
      </c>
      <c r="L19" s="2">
        <v>2</v>
      </c>
      <c r="M19" s="20">
        <f t="shared" si="4"/>
        <v>1.4598540145985401E-2</v>
      </c>
      <c r="N19" s="6">
        <v>4915.3500000000004</v>
      </c>
      <c r="O19" s="7">
        <v>5947.58</v>
      </c>
      <c r="P19" s="21">
        <f t="shared" si="5"/>
        <v>6.9756821198788772E-3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>
        <v>2</v>
      </c>
      <c r="C20" s="66">
        <f t="shared" si="0"/>
        <v>0.66666666666666663</v>
      </c>
      <c r="D20" s="69">
        <v>59901.24</v>
      </c>
      <c r="E20" s="70">
        <v>72480.5</v>
      </c>
      <c r="F20" s="21">
        <f t="shared" si="1"/>
        <v>0.51244990868513884</v>
      </c>
      <c r="G20" s="68">
        <v>584</v>
      </c>
      <c r="H20" s="66">
        <f t="shared" si="2"/>
        <v>0.72546583850931678</v>
      </c>
      <c r="I20" s="69">
        <v>2137200.2400000002</v>
      </c>
      <c r="J20" s="70">
        <v>2549177.69</v>
      </c>
      <c r="K20" s="67">
        <f t="shared" si="3"/>
        <v>0.51651320249449606</v>
      </c>
      <c r="L20" s="68">
        <v>108</v>
      </c>
      <c r="M20" s="66">
        <f t="shared" si="4"/>
        <v>0.78832116788321172</v>
      </c>
      <c r="N20" s="69">
        <v>293437.23</v>
      </c>
      <c r="O20" s="70">
        <v>347744.34</v>
      </c>
      <c r="P20" s="67">
        <f t="shared" si="5"/>
        <v>0.40785562780611295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74</v>
      </c>
      <c r="W20" s="66">
        <f t="shared" si="8"/>
        <v>0.88095238095238093</v>
      </c>
      <c r="X20" s="69">
        <v>311637.51</v>
      </c>
      <c r="Y20" s="70">
        <v>363466.93</v>
      </c>
      <c r="Z20" s="67">
        <f t="shared" si="9"/>
        <v>0.38599627007656601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171</v>
      </c>
      <c r="H21" s="20">
        <f t="shared" si="2"/>
        <v>0.21242236024844721</v>
      </c>
      <c r="I21" s="98">
        <v>58698.81</v>
      </c>
      <c r="J21" s="98">
        <v>62955.37</v>
      </c>
      <c r="K21" s="21">
        <f t="shared" si="3"/>
        <v>1.2755987901700931E-2</v>
      </c>
      <c r="L21" s="2">
        <v>23</v>
      </c>
      <c r="M21" s="20">
        <f t="shared" si="4"/>
        <v>0.16788321167883211</v>
      </c>
      <c r="N21" s="6">
        <v>2514.37</v>
      </c>
      <c r="O21" s="7">
        <v>2928.89</v>
      </c>
      <c r="P21" s="21">
        <f t="shared" si="5"/>
        <v>3.4351796199617395E-3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3</v>
      </c>
      <c r="C25" s="17">
        <f t="shared" si="12"/>
        <v>1</v>
      </c>
      <c r="D25" s="18">
        <f t="shared" si="12"/>
        <v>116891.89</v>
      </c>
      <c r="E25" s="18">
        <f t="shared" si="12"/>
        <v>141439.19</v>
      </c>
      <c r="F25" s="19">
        <f t="shared" si="12"/>
        <v>1</v>
      </c>
      <c r="G25" s="16">
        <f t="shared" si="12"/>
        <v>805</v>
      </c>
      <c r="H25" s="17">
        <f t="shared" si="12"/>
        <v>1</v>
      </c>
      <c r="I25" s="18">
        <f t="shared" si="12"/>
        <v>4127912.25</v>
      </c>
      <c r="J25" s="18">
        <f t="shared" si="12"/>
        <v>4935358.24</v>
      </c>
      <c r="K25" s="19">
        <f t="shared" si="12"/>
        <v>1</v>
      </c>
      <c r="L25" s="16">
        <f t="shared" si="12"/>
        <v>137</v>
      </c>
      <c r="M25" s="17">
        <f t="shared" si="12"/>
        <v>1</v>
      </c>
      <c r="N25" s="18">
        <f t="shared" si="12"/>
        <v>710780.54999999993</v>
      </c>
      <c r="O25" s="18">
        <f t="shared" si="12"/>
        <v>852616.26</v>
      </c>
      <c r="P25" s="19">
        <f t="shared" si="12"/>
        <v>1</v>
      </c>
      <c r="Q25" s="16">
        <f t="shared" si="12"/>
        <v>1</v>
      </c>
      <c r="R25" s="17">
        <f t="shared" si="12"/>
        <v>1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84</v>
      </c>
      <c r="W25" s="17">
        <f t="shared" si="12"/>
        <v>1</v>
      </c>
      <c r="X25" s="18">
        <f t="shared" si="12"/>
        <v>789460.92999999993</v>
      </c>
      <c r="Y25" s="18">
        <f t="shared" si="12"/>
        <v>941633.27</v>
      </c>
      <c r="Z25" s="19">
        <f t="shared" si="12"/>
        <v>1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35" customHeight="1" x14ac:dyDescent="0.3">
      <c r="A27" s="125" t="s">
        <v>55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26" t="s">
        <v>54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16</v>
      </c>
      <c r="C34" s="8">
        <f t="shared" ref="C34:C43" si="14">IF(B34,B34/$B$46,"")</f>
        <v>1.5533980582524271E-2</v>
      </c>
      <c r="D34" s="10">
        <f t="shared" ref="D34:D45" si="15">D13+I13+N13+S13+AC13+X13</f>
        <v>1822239.31</v>
      </c>
      <c r="E34" s="11">
        <f t="shared" ref="E34:E45" si="16">E13+J13+O13+T13+AD13+Y13</f>
        <v>2204879.5699999998</v>
      </c>
      <c r="F34" s="21">
        <f t="shared" ref="F34:F43" si="17">IF(E34,E34/$E$46,"")</f>
        <v>0.32089426587181996</v>
      </c>
      <c r="J34" s="149" t="s">
        <v>3</v>
      </c>
      <c r="K34" s="150"/>
      <c r="L34" s="57">
        <f>B25</f>
        <v>3</v>
      </c>
      <c r="M34" s="8">
        <f t="shared" ref="M34:M39" si="18">IF(L34,L34/$L$40,"")</f>
        <v>2.9126213592233011E-3</v>
      </c>
      <c r="N34" s="58">
        <f>D25</f>
        <v>116891.89</v>
      </c>
      <c r="O34" s="58">
        <f>E25</f>
        <v>141439.19</v>
      </c>
      <c r="P34" s="59">
        <f t="shared" ref="P34:P39" si="19">IF(O34,O34/$O$40,"")</f>
        <v>2.0584809101639436E-2</v>
      </c>
    </row>
    <row r="35" spans="1:33" s="25" customFormat="1" ht="30" customHeight="1" x14ac:dyDescent="0.25">
      <c r="A35" s="43" t="s">
        <v>18</v>
      </c>
      <c r="B35" s="12">
        <f t="shared" si="13"/>
        <v>5</v>
      </c>
      <c r="C35" s="8">
        <f t="shared" si="14"/>
        <v>4.8543689320388345E-3</v>
      </c>
      <c r="D35" s="13">
        <f t="shared" si="15"/>
        <v>248246.83999999997</v>
      </c>
      <c r="E35" s="14">
        <f t="shared" si="16"/>
        <v>300378.67000000004</v>
      </c>
      <c r="F35" s="21">
        <f t="shared" si="17"/>
        <v>4.3716579401751041E-2</v>
      </c>
      <c r="J35" s="145" t="s">
        <v>1</v>
      </c>
      <c r="K35" s="146"/>
      <c r="L35" s="60">
        <f>G25</f>
        <v>805</v>
      </c>
      <c r="M35" s="8">
        <f t="shared" si="18"/>
        <v>0.78155339805825241</v>
      </c>
      <c r="N35" s="61">
        <f>I25</f>
        <v>4127912.25</v>
      </c>
      <c r="O35" s="61">
        <f>J25</f>
        <v>4935358.24</v>
      </c>
      <c r="P35" s="59">
        <f t="shared" si="19"/>
        <v>0.71828329346769593</v>
      </c>
    </row>
    <row r="36" spans="1:33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5" t="s">
        <v>2</v>
      </c>
      <c r="K36" s="146"/>
      <c r="L36" s="60">
        <f>L25</f>
        <v>137</v>
      </c>
      <c r="M36" s="8">
        <f t="shared" si="18"/>
        <v>0.13300970873786408</v>
      </c>
      <c r="N36" s="61">
        <f>N25</f>
        <v>710780.54999999993</v>
      </c>
      <c r="O36" s="61">
        <f>O25</f>
        <v>852616.26</v>
      </c>
      <c r="P36" s="59">
        <f t="shared" si="19"/>
        <v>0.12408825976063477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5" t="s">
        <v>34</v>
      </c>
      <c r="K37" s="146"/>
      <c r="L37" s="60">
        <f>Q25</f>
        <v>1</v>
      </c>
      <c r="M37" s="8">
        <f t="shared" si="18"/>
        <v>9.7087378640776695E-4</v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5" t="s">
        <v>5</v>
      </c>
      <c r="K38" s="146"/>
      <c r="L38" s="60">
        <f>V25</f>
        <v>84</v>
      </c>
      <c r="M38" s="8">
        <f t="shared" si="18"/>
        <v>8.155339805825243E-2</v>
      </c>
      <c r="N38" s="61">
        <f>X25</f>
        <v>789460.92999999993</v>
      </c>
      <c r="O38" s="61">
        <f>Y25</f>
        <v>941633.27</v>
      </c>
      <c r="P38" s="59">
        <f t="shared" si="19"/>
        <v>0.13704363767002983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11</v>
      </c>
      <c r="C39" s="8">
        <f t="shared" si="14"/>
        <v>1.0679611650485437E-2</v>
      </c>
      <c r="D39" s="13">
        <f t="shared" si="15"/>
        <v>515569.08999999997</v>
      </c>
      <c r="E39" s="22">
        <f t="shared" si="16"/>
        <v>623838.6</v>
      </c>
      <c r="F39" s="21">
        <f t="shared" si="17"/>
        <v>9.0792364487056285E-2</v>
      </c>
      <c r="G39" s="25"/>
      <c r="J39" s="145" t="s">
        <v>4</v>
      </c>
      <c r="K39" s="146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36</v>
      </c>
      <c r="C40" s="8">
        <f t="shared" si="14"/>
        <v>3.4951456310679613E-2</v>
      </c>
      <c r="D40" s="13">
        <f t="shared" si="15"/>
        <v>295600.98</v>
      </c>
      <c r="E40" s="23">
        <f t="shared" si="16"/>
        <v>343196.4</v>
      </c>
      <c r="F40" s="21">
        <f t="shared" si="17"/>
        <v>4.9948195958771334E-2</v>
      </c>
      <c r="G40" s="25"/>
      <c r="J40" s="147" t="s">
        <v>0</v>
      </c>
      <c r="K40" s="148"/>
      <c r="L40" s="83">
        <f>SUM(L34:L39)</f>
        <v>1030</v>
      </c>
      <c r="M40" s="17">
        <f>SUM(M34:M39)</f>
        <v>1</v>
      </c>
      <c r="N40" s="84">
        <f>SUM(N34:N39)</f>
        <v>5745045.6199999992</v>
      </c>
      <c r="O40" s="85">
        <f>SUM(O34:O39)</f>
        <v>6871046.9600000009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768</v>
      </c>
      <c r="C41" s="8">
        <f t="shared" si="14"/>
        <v>0.74563106796116507</v>
      </c>
      <c r="D41" s="13">
        <f t="shared" si="15"/>
        <v>2802176.2200000007</v>
      </c>
      <c r="E41" s="23">
        <f t="shared" si="16"/>
        <v>3332869.46</v>
      </c>
      <c r="F41" s="21">
        <f t="shared" si="17"/>
        <v>0.48505991581812746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95" t="s">
        <v>50</v>
      </c>
      <c r="B42" s="12">
        <f t="shared" si="13"/>
        <v>194</v>
      </c>
      <c r="C42" s="8">
        <f t="shared" si="14"/>
        <v>0.18834951456310681</v>
      </c>
      <c r="D42" s="13">
        <f t="shared" si="15"/>
        <v>61213.18</v>
      </c>
      <c r="E42" s="14">
        <f t="shared" si="16"/>
        <v>65884.260000000009</v>
      </c>
      <c r="F42" s="21">
        <f t="shared" si="17"/>
        <v>9.5886784624740831E-3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1030</v>
      </c>
      <c r="C46" s="17">
        <f>SUM(C34:C45)</f>
        <v>1</v>
      </c>
      <c r="D46" s="18">
        <f>SUM(D34:D45)</f>
        <v>5745045.6200000001</v>
      </c>
      <c r="E46" s="18">
        <f>SUM(E34:E45)</f>
        <v>6871046.959999999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0" zoomScale="80" zoomScaleNormal="80" workbookViewId="0">
      <selection activeCell="R13" sqref="R13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56</v>
      </c>
      <c r="C7" s="32"/>
      <c r="D7" s="32"/>
      <c r="E7" s="32"/>
      <c r="F7" s="32"/>
      <c r="G7" s="33"/>
      <c r="H7" s="73"/>
      <c r="I7" s="90" t="s">
        <v>46</v>
      </c>
      <c r="J7" s="91" t="s">
        <v>63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INSTITUT DE CULTURA DE BARCELONA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14</v>
      </c>
      <c r="H13" s="20">
        <f t="shared" ref="H13:H21" si="2">IF(G13,G13/$G$25,"")</f>
        <v>1.4613778705636743E-2</v>
      </c>
      <c r="I13" s="4">
        <v>1593094.26</v>
      </c>
      <c r="J13" s="5">
        <v>1927644.04</v>
      </c>
      <c r="K13" s="21">
        <f t="shared" ref="K13:K21" si="3">IF(J13,J13/$J$25,"")</f>
        <v>0.33293175466192215</v>
      </c>
      <c r="L13" s="1">
        <v>4</v>
      </c>
      <c r="M13" s="20">
        <f t="shared" ref="M13:M21" si="4">IF(L13,L13/$L$25,"")</f>
        <v>2.0512820512820513E-2</v>
      </c>
      <c r="N13" s="4">
        <v>315519.78000000003</v>
      </c>
      <c r="O13" s="5">
        <v>381778.93</v>
      </c>
      <c r="P13" s="21">
        <f t="shared" ref="P13:P21" si="5">IF(O13,O13/$O$25,"")</f>
        <v>0.22843593958999492</v>
      </c>
      <c r="Q13" s="1">
        <v>1</v>
      </c>
      <c r="R13" s="20">
        <f t="shared" ref="R13:R21" si="6">IF(Q13,Q13/$Q$25,"")</f>
        <v>1</v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5</v>
      </c>
      <c r="H14" s="20">
        <f t="shared" si="2"/>
        <v>5.2192066805845511E-3</v>
      </c>
      <c r="I14" s="6">
        <v>247078.21</v>
      </c>
      <c r="J14" s="7">
        <v>298964.63</v>
      </c>
      <c r="K14" s="21">
        <f t="shared" si="3"/>
        <v>5.1635476665988771E-2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2</v>
      </c>
      <c r="M15" s="20">
        <f t="shared" si="4"/>
        <v>1.0256410256410256E-2</v>
      </c>
      <c r="N15" s="6">
        <v>68831</v>
      </c>
      <c r="O15" s="7">
        <v>83285.509999999995</v>
      </c>
      <c r="P15" s="21">
        <f t="shared" si="5"/>
        <v>4.9833561352068116E-2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3</v>
      </c>
      <c r="H18" s="66">
        <f t="shared" si="2"/>
        <v>3.1315240083507308E-3</v>
      </c>
      <c r="I18" s="69">
        <v>136657.88</v>
      </c>
      <c r="J18" s="70">
        <v>165356.04</v>
      </c>
      <c r="K18" s="67">
        <f t="shared" si="3"/>
        <v>2.8559358158857476E-2</v>
      </c>
      <c r="L18" s="71">
        <v>1</v>
      </c>
      <c r="M18" s="66">
        <f t="shared" si="4"/>
        <v>5.1282051282051282E-3</v>
      </c>
      <c r="N18" s="69">
        <v>719008.14</v>
      </c>
      <c r="O18" s="70">
        <v>869999.85</v>
      </c>
      <c r="P18" s="67">
        <f t="shared" si="5"/>
        <v>0.5205610303792948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>
        <v>45</v>
      </c>
      <c r="W18" s="66">
        <f t="shared" si="8"/>
        <v>0.43689320388349512</v>
      </c>
      <c r="X18" s="69">
        <v>1708205.19</v>
      </c>
      <c r="Y18" s="70">
        <v>2046517.27</v>
      </c>
      <c r="Z18" s="67">
        <f t="shared" si="9"/>
        <v>0.86716172447482054</v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19</v>
      </c>
      <c r="H19" s="20">
        <f t="shared" si="2"/>
        <v>1.9832985386221295E-2</v>
      </c>
      <c r="I19" s="6">
        <v>465829.01</v>
      </c>
      <c r="J19" s="7">
        <v>559978.12</v>
      </c>
      <c r="K19" s="21">
        <f t="shared" si="3"/>
        <v>9.6716247499659944E-2</v>
      </c>
      <c r="L19" s="2">
        <v>3</v>
      </c>
      <c r="M19" s="20">
        <f t="shared" si="4"/>
        <v>1.5384615384615385E-2</v>
      </c>
      <c r="N19" s="6">
        <v>7382.6</v>
      </c>
      <c r="O19" s="7">
        <v>8932.94</v>
      </c>
      <c r="P19" s="21">
        <f t="shared" si="5"/>
        <v>5.3449899453619646E-3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>
        <v>6</v>
      </c>
      <c r="C20" s="66">
        <f t="shared" si="0"/>
        <v>1</v>
      </c>
      <c r="D20" s="69">
        <v>124352.93</v>
      </c>
      <c r="E20" s="70">
        <v>150467.04999999999</v>
      </c>
      <c r="F20" s="21">
        <f t="shared" si="1"/>
        <v>1</v>
      </c>
      <c r="G20" s="68">
        <v>583</v>
      </c>
      <c r="H20" s="66">
        <f t="shared" si="2"/>
        <v>0.60855949895615868</v>
      </c>
      <c r="I20" s="69">
        <v>2277880.59</v>
      </c>
      <c r="J20" s="70">
        <v>2700452.51</v>
      </c>
      <c r="K20" s="21">
        <f t="shared" si="3"/>
        <v>0.46640685410751032</v>
      </c>
      <c r="L20" s="68">
        <v>80</v>
      </c>
      <c r="M20" s="66">
        <f t="shared" si="4"/>
        <v>0.41025641025641024</v>
      </c>
      <c r="N20" s="69">
        <v>250866.98</v>
      </c>
      <c r="O20" s="70">
        <v>301022.51</v>
      </c>
      <c r="P20" s="67">
        <f t="shared" si="5"/>
        <v>0.18011564941414826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57</v>
      </c>
      <c r="W20" s="66">
        <f t="shared" si="8"/>
        <v>0.55339805825242716</v>
      </c>
      <c r="X20" s="69">
        <v>265261.57</v>
      </c>
      <c r="Y20" s="70">
        <v>312959.96999999997</v>
      </c>
      <c r="Z20" s="67">
        <f t="shared" si="9"/>
        <v>0.13260914591587497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334</v>
      </c>
      <c r="H21" s="20">
        <f t="shared" si="2"/>
        <v>0.34864300626304801</v>
      </c>
      <c r="I21" s="6">
        <v>124166.96</v>
      </c>
      <c r="J21" s="7">
        <v>137512.09</v>
      </c>
      <c r="K21" s="21">
        <f t="shared" si="3"/>
        <v>2.3750308906061387E-2</v>
      </c>
      <c r="L21" s="2">
        <v>105</v>
      </c>
      <c r="M21" s="20">
        <f t="shared" si="4"/>
        <v>0.53846153846153844</v>
      </c>
      <c r="N21" s="6">
        <v>22185.14</v>
      </c>
      <c r="O21" s="7">
        <v>26253.75</v>
      </c>
      <c r="P21" s="21">
        <f t="shared" si="5"/>
        <v>1.5708829319131964E-2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>
        <v>1</v>
      </c>
      <c r="W21" s="20">
        <f t="shared" si="8"/>
        <v>9.7087378640776691E-3</v>
      </c>
      <c r="X21" s="6">
        <v>540.75</v>
      </c>
      <c r="Y21" s="7">
        <v>540.75</v>
      </c>
      <c r="Z21" s="21">
        <f t="shared" si="9"/>
        <v>2.2912960930437652E-4</v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2">SUM(B13:B24)</f>
        <v>6</v>
      </c>
      <c r="C25" s="17">
        <f t="shared" si="32"/>
        <v>1</v>
      </c>
      <c r="D25" s="18">
        <f t="shared" si="32"/>
        <v>124352.93</v>
      </c>
      <c r="E25" s="18">
        <f t="shared" si="32"/>
        <v>150467.04999999999</v>
      </c>
      <c r="F25" s="19">
        <f t="shared" si="32"/>
        <v>1</v>
      </c>
      <c r="G25" s="16">
        <f t="shared" si="32"/>
        <v>958</v>
      </c>
      <c r="H25" s="17">
        <f t="shared" si="32"/>
        <v>1</v>
      </c>
      <c r="I25" s="18">
        <f t="shared" si="32"/>
        <v>4844706.91</v>
      </c>
      <c r="J25" s="18">
        <f t="shared" si="32"/>
        <v>5789907.4299999997</v>
      </c>
      <c r="K25" s="19">
        <f t="shared" si="32"/>
        <v>1</v>
      </c>
      <c r="L25" s="16">
        <f t="shared" si="32"/>
        <v>195</v>
      </c>
      <c r="M25" s="17">
        <f t="shared" si="32"/>
        <v>1</v>
      </c>
      <c r="N25" s="18">
        <f t="shared" si="32"/>
        <v>1383793.64</v>
      </c>
      <c r="O25" s="18">
        <f t="shared" si="32"/>
        <v>1671273.49</v>
      </c>
      <c r="P25" s="19">
        <f t="shared" si="32"/>
        <v>1</v>
      </c>
      <c r="Q25" s="16">
        <f t="shared" si="32"/>
        <v>1</v>
      </c>
      <c r="R25" s="17">
        <f t="shared" si="32"/>
        <v>1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103</v>
      </c>
      <c r="W25" s="17">
        <f t="shared" si="32"/>
        <v>1</v>
      </c>
      <c r="X25" s="18">
        <f t="shared" si="32"/>
        <v>1974007.51</v>
      </c>
      <c r="Y25" s="18">
        <f t="shared" si="32"/>
        <v>2360017.9900000002</v>
      </c>
      <c r="Z25" s="19">
        <f t="shared" si="32"/>
        <v>0.99999999999999989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35" customHeight="1" x14ac:dyDescent="0.25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3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19</v>
      </c>
      <c r="C34" s="8">
        <f t="shared" ref="C34:C45" si="34">IF(B34,B34/$B$46,"")</f>
        <v>1.5043547110055424E-2</v>
      </c>
      <c r="D34" s="10">
        <f t="shared" ref="D34:D45" si="35">D13+I13+N13+S13+AC13+X13</f>
        <v>1908614.04</v>
      </c>
      <c r="E34" s="11">
        <f t="shared" ref="E34:E45" si="36">E13+J13+O13+T13+AD13+Y13</f>
        <v>2309422.9700000002</v>
      </c>
      <c r="F34" s="21">
        <f t="shared" ref="F34:F42" si="37">IF(E34,E34/$E$46,"")</f>
        <v>0.23159850914219762</v>
      </c>
      <c r="J34" s="149" t="s">
        <v>3</v>
      </c>
      <c r="K34" s="150"/>
      <c r="L34" s="57">
        <f>B25</f>
        <v>6</v>
      </c>
      <c r="M34" s="8">
        <f t="shared" ref="M34:M39" si="38">IF(L34,L34/$L$40,"")</f>
        <v>4.7505938242280287E-3</v>
      </c>
      <c r="N34" s="58">
        <f>D25</f>
        <v>124352.93</v>
      </c>
      <c r="O34" s="58">
        <f>E25</f>
        <v>150467.04999999999</v>
      </c>
      <c r="P34" s="59">
        <f t="shared" ref="P34:P39" si="39">IF(O34,O34/$O$40,"")</f>
        <v>1.5089459535004316E-2</v>
      </c>
    </row>
    <row r="35" spans="1:33" s="25" customFormat="1" ht="30" customHeight="1" x14ac:dyDescent="0.3">
      <c r="A35" s="43" t="s">
        <v>18</v>
      </c>
      <c r="B35" s="12">
        <f t="shared" si="33"/>
        <v>5</v>
      </c>
      <c r="C35" s="8">
        <f t="shared" si="34"/>
        <v>3.95882818685669E-3</v>
      </c>
      <c r="D35" s="13">
        <f t="shared" si="35"/>
        <v>247078.21</v>
      </c>
      <c r="E35" s="14">
        <f t="shared" si="36"/>
        <v>298964.63</v>
      </c>
      <c r="F35" s="21">
        <f t="shared" si="37"/>
        <v>2.9981412453972744E-2</v>
      </c>
      <c r="J35" s="145" t="s">
        <v>1</v>
      </c>
      <c r="K35" s="146"/>
      <c r="L35" s="60">
        <f>G25</f>
        <v>958</v>
      </c>
      <c r="M35" s="8">
        <f t="shared" si="38"/>
        <v>0.75851148060174189</v>
      </c>
      <c r="N35" s="61">
        <f>I25</f>
        <v>4844706.91</v>
      </c>
      <c r="O35" s="61">
        <f>J25</f>
        <v>5789907.4299999997</v>
      </c>
      <c r="P35" s="59">
        <f t="shared" si="39"/>
        <v>0.58063591913582302</v>
      </c>
    </row>
    <row r="36" spans="1:33" ht="30" customHeight="1" x14ac:dyDescent="0.3">
      <c r="A36" s="43" t="s">
        <v>19</v>
      </c>
      <c r="B36" s="12">
        <f t="shared" si="33"/>
        <v>2</v>
      </c>
      <c r="C36" s="8">
        <f t="shared" si="34"/>
        <v>1.5835312747426761E-3</v>
      </c>
      <c r="D36" s="13">
        <f t="shared" si="35"/>
        <v>68831</v>
      </c>
      <c r="E36" s="14">
        <f t="shared" si="36"/>
        <v>83285.509999999995</v>
      </c>
      <c r="F36" s="21">
        <f t="shared" si="37"/>
        <v>8.3522162027978748E-3</v>
      </c>
      <c r="G36" s="25"/>
      <c r="J36" s="145" t="s">
        <v>2</v>
      </c>
      <c r="K36" s="146"/>
      <c r="L36" s="60">
        <f>L25</f>
        <v>195</v>
      </c>
      <c r="M36" s="8">
        <f t="shared" si="38"/>
        <v>0.15439429928741091</v>
      </c>
      <c r="N36" s="61">
        <f>N25</f>
        <v>1383793.64</v>
      </c>
      <c r="O36" s="61">
        <f>O25</f>
        <v>1671273.49</v>
      </c>
      <c r="P36" s="59">
        <f t="shared" si="39"/>
        <v>0.16760223383977052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5" t="s">
        <v>34</v>
      </c>
      <c r="K37" s="146"/>
      <c r="L37" s="60">
        <f>Q25</f>
        <v>1</v>
      </c>
      <c r="M37" s="8">
        <f t="shared" si="38"/>
        <v>7.9176563737133805E-4</v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5" t="s">
        <v>5</v>
      </c>
      <c r="K38" s="146"/>
      <c r="L38" s="60">
        <f>V25</f>
        <v>103</v>
      </c>
      <c r="M38" s="8">
        <f t="shared" si="38"/>
        <v>8.1551860649247826E-2</v>
      </c>
      <c r="N38" s="61">
        <f>X25</f>
        <v>1974007.51</v>
      </c>
      <c r="O38" s="61">
        <f>Y25</f>
        <v>2360017.9900000002</v>
      </c>
      <c r="P38" s="59">
        <f t="shared" si="39"/>
        <v>0.23667238748940203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49</v>
      </c>
      <c r="C39" s="8">
        <f t="shared" si="34"/>
        <v>3.8796516231195566E-2</v>
      </c>
      <c r="D39" s="13">
        <f t="shared" si="35"/>
        <v>2563871.21</v>
      </c>
      <c r="E39" s="22">
        <f t="shared" si="36"/>
        <v>3081873.16</v>
      </c>
      <c r="F39" s="21">
        <f t="shared" si="37"/>
        <v>0.30906301638688277</v>
      </c>
      <c r="G39" s="25"/>
      <c r="J39" s="145" t="s">
        <v>4</v>
      </c>
      <c r="K39" s="146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22</v>
      </c>
      <c r="C40" s="8">
        <f t="shared" si="34"/>
        <v>1.7418844022169439E-2</v>
      </c>
      <c r="D40" s="13">
        <f t="shared" si="35"/>
        <v>473211.61</v>
      </c>
      <c r="E40" s="23">
        <f t="shared" si="36"/>
        <v>568911.05999999994</v>
      </c>
      <c r="F40" s="21">
        <f t="shared" si="37"/>
        <v>5.705275951702659E-2</v>
      </c>
      <c r="G40" s="25"/>
      <c r="J40" s="147" t="s">
        <v>0</v>
      </c>
      <c r="K40" s="148"/>
      <c r="L40" s="83">
        <f>SUM(L34:L39)</f>
        <v>1263</v>
      </c>
      <c r="M40" s="17">
        <f>SUM(M34:M39)</f>
        <v>1</v>
      </c>
      <c r="N40" s="84">
        <f>SUM(N34:N39)</f>
        <v>8326860.9899999993</v>
      </c>
      <c r="O40" s="85">
        <f>SUM(O34:O39)</f>
        <v>9971665.9600000009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726</v>
      </c>
      <c r="C41" s="8">
        <f t="shared" si="34"/>
        <v>0.57482185273159148</v>
      </c>
      <c r="D41" s="13">
        <f t="shared" si="35"/>
        <v>2918362.07</v>
      </c>
      <c r="E41" s="23">
        <f t="shared" si="36"/>
        <v>3464902.0399999991</v>
      </c>
      <c r="F41" s="21">
        <f t="shared" si="37"/>
        <v>0.34747474031911918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3"/>
        <v>440</v>
      </c>
      <c r="C42" s="8">
        <f t="shared" si="34"/>
        <v>0.34837688044338877</v>
      </c>
      <c r="D42" s="13">
        <f t="shared" si="35"/>
        <v>146892.85</v>
      </c>
      <c r="E42" s="14">
        <f t="shared" si="36"/>
        <v>164306.59</v>
      </c>
      <c r="F42" s="21">
        <f t="shared" si="37"/>
        <v>1.6477345978003464E-2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1263</v>
      </c>
      <c r="C46" s="17">
        <f>SUM(C34:C45)</f>
        <v>1</v>
      </c>
      <c r="D46" s="18">
        <f>SUM(D34:D45)</f>
        <v>8326860.9900000002</v>
      </c>
      <c r="E46" s="18">
        <f>SUM(E34:E45)</f>
        <v>9971665.9599999972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M7" sqref="M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 t="s">
        <v>64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INSTITUT DE CULTURA DE BARCELONA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00000000000001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15</v>
      </c>
      <c r="H13" s="20">
        <f t="shared" ref="H13:H23" si="2">IF(G13,G13/$G$25,"")</f>
        <v>2.2488755622188907E-2</v>
      </c>
      <c r="I13" s="4">
        <v>4071663.81</v>
      </c>
      <c r="J13" s="5">
        <v>4926572.22</v>
      </c>
      <c r="K13" s="21">
        <f t="shared" ref="K13:K23" si="3">IF(J13,J13/$J$25,"")</f>
        <v>0.68441230271517617</v>
      </c>
      <c r="L13" s="1">
        <v>4</v>
      </c>
      <c r="M13" s="20">
        <f t="shared" ref="M13:M23" si="4">IF(L13,L13/$L$25,"")</f>
        <v>1.8018018018018018E-2</v>
      </c>
      <c r="N13" s="4">
        <v>225589</v>
      </c>
      <c r="O13" s="5">
        <v>272692.69</v>
      </c>
      <c r="P13" s="21">
        <f t="shared" ref="P13:P23" si="5">IF(O13,O13/$O$25,"")</f>
        <v>0.16476726368697234</v>
      </c>
      <c r="Q13" s="1"/>
      <c r="R13" s="20" t="str">
        <f t="shared" ref="R13:R23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2</v>
      </c>
      <c r="H14" s="20">
        <f t="shared" si="2"/>
        <v>2.9985007496251873E-3</v>
      </c>
      <c r="I14" s="6">
        <v>122216.3</v>
      </c>
      <c r="J14" s="7">
        <v>147881.72</v>
      </c>
      <c r="K14" s="21">
        <f t="shared" si="3"/>
        <v>2.0544115461009305E-2</v>
      </c>
      <c r="L14" s="2">
        <v>3</v>
      </c>
      <c r="M14" s="20">
        <f t="shared" si="4"/>
        <v>1.3513513513513514E-2</v>
      </c>
      <c r="N14" s="6">
        <v>78632.75</v>
      </c>
      <c r="O14" s="7">
        <v>95146.6</v>
      </c>
      <c r="P14" s="21">
        <f t="shared" si="5"/>
        <v>5.7489787977517415E-2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5</v>
      </c>
      <c r="H15" s="20">
        <f t="shared" si="2"/>
        <v>7.4962518740629685E-3</v>
      </c>
      <c r="I15" s="6">
        <v>203939.66</v>
      </c>
      <c r="J15" s="7">
        <v>246766.99</v>
      </c>
      <c r="K15" s="21">
        <f t="shared" si="3"/>
        <v>3.4281515893416228E-2</v>
      </c>
      <c r="L15" s="2">
        <v>1</v>
      </c>
      <c r="M15" s="20">
        <f t="shared" si="4"/>
        <v>4.5045045045045045E-3</v>
      </c>
      <c r="N15" s="6">
        <v>22658.38</v>
      </c>
      <c r="O15" s="7">
        <v>27416.66</v>
      </c>
      <c r="P15" s="21">
        <f t="shared" si="5"/>
        <v>1.6565783437891449E-2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>
        <v>1</v>
      </c>
      <c r="H17" s="20">
        <f t="shared" si="2"/>
        <v>1.4992503748125937E-3</v>
      </c>
      <c r="I17" s="6">
        <v>18990</v>
      </c>
      <c r="J17" s="7">
        <v>18990</v>
      </c>
      <c r="K17" s="21">
        <f t="shared" si="3"/>
        <v>2.638140485548631E-3</v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>
        <v>2</v>
      </c>
      <c r="M18" s="66">
        <f t="shared" si="4"/>
        <v>9.0090090090090089E-3</v>
      </c>
      <c r="N18" s="69">
        <v>74374</v>
      </c>
      <c r="O18" s="70">
        <v>89992.54</v>
      </c>
      <c r="P18" s="67">
        <f t="shared" si="5"/>
        <v>5.4375585088255962E-2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>
        <v>15</v>
      </c>
      <c r="W18" s="66">
        <f t="shared" si="8"/>
        <v>0.21126760563380281</v>
      </c>
      <c r="X18" s="69">
        <v>615078.14</v>
      </c>
      <c r="Y18" s="70">
        <v>707809.54</v>
      </c>
      <c r="Z18" s="67">
        <f t="shared" si="9"/>
        <v>0.77657615020864901</v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11</v>
      </c>
      <c r="H19" s="20">
        <f t="shared" si="2"/>
        <v>1.6491754122938532E-2</v>
      </c>
      <c r="I19" s="6">
        <v>116997.27</v>
      </c>
      <c r="J19" s="7">
        <v>139676.70000000001</v>
      </c>
      <c r="K19" s="21">
        <f t="shared" si="3"/>
        <v>1.9404252614946313E-2</v>
      </c>
      <c r="L19" s="2">
        <v>1</v>
      </c>
      <c r="M19" s="20">
        <f t="shared" si="4"/>
        <v>4.5045045045045045E-3</v>
      </c>
      <c r="N19" s="6">
        <v>534986.78</v>
      </c>
      <c r="O19" s="7">
        <v>647334</v>
      </c>
      <c r="P19" s="21">
        <f t="shared" si="5"/>
        <v>0.39113425398950941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>
        <v>2</v>
      </c>
      <c r="C20" s="66">
        <f t="shared" si="0"/>
        <v>1</v>
      </c>
      <c r="D20" s="69">
        <v>47757.4</v>
      </c>
      <c r="E20" s="70">
        <v>57786.45</v>
      </c>
      <c r="F20" s="21">
        <f t="shared" si="1"/>
        <v>1</v>
      </c>
      <c r="G20" s="68">
        <v>346</v>
      </c>
      <c r="H20" s="66">
        <f t="shared" si="2"/>
        <v>0.51874062968515744</v>
      </c>
      <c r="I20" s="69">
        <v>1356014.97</v>
      </c>
      <c r="J20" s="70">
        <v>1604181.87</v>
      </c>
      <c r="K20" s="67">
        <f t="shared" si="3"/>
        <v>0.22285714257135919</v>
      </c>
      <c r="L20" s="68">
        <v>97</v>
      </c>
      <c r="M20" s="66">
        <f t="shared" si="4"/>
        <v>0.43693693693693691</v>
      </c>
      <c r="N20" s="69">
        <v>408549.26</v>
      </c>
      <c r="O20" s="70">
        <v>490950.49</v>
      </c>
      <c r="P20" s="67">
        <f t="shared" si="5"/>
        <v>0.29664370116807415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44</v>
      </c>
      <c r="W20" s="66">
        <f t="shared" si="8"/>
        <v>0.61971830985915488</v>
      </c>
      <c r="X20" s="69">
        <v>175599.43</v>
      </c>
      <c r="Y20" s="70">
        <v>199250.39</v>
      </c>
      <c r="Z20" s="67">
        <f t="shared" si="9"/>
        <v>0.21860838551818884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287</v>
      </c>
      <c r="H21" s="20">
        <f t="shared" si="2"/>
        <v>0.43028485757121437</v>
      </c>
      <c r="I21" s="6">
        <v>102706.27</v>
      </c>
      <c r="J21" s="7">
        <v>114182.49</v>
      </c>
      <c r="K21" s="21">
        <f t="shared" si="3"/>
        <v>1.5862530258544061E-2</v>
      </c>
      <c r="L21" s="2">
        <v>114</v>
      </c>
      <c r="M21" s="20">
        <f t="shared" si="4"/>
        <v>0.51351351351351349</v>
      </c>
      <c r="N21" s="6">
        <v>26537.74</v>
      </c>
      <c r="O21" s="7">
        <v>31484.43</v>
      </c>
      <c r="P21" s="21">
        <f t="shared" si="5"/>
        <v>1.9023624651779345E-2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>
        <v>12</v>
      </c>
      <c r="W21" s="20">
        <f t="shared" si="8"/>
        <v>0.16901408450704225</v>
      </c>
      <c r="X21" s="6">
        <v>3822.31</v>
      </c>
      <c r="Y21" s="7">
        <v>4389.05</v>
      </c>
      <c r="Z21" s="21">
        <f t="shared" si="9"/>
        <v>4.8154642731620583E-3</v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2</v>
      </c>
      <c r="C25" s="17">
        <f t="shared" si="22"/>
        <v>1</v>
      </c>
      <c r="D25" s="18">
        <f t="shared" si="22"/>
        <v>47757.4</v>
      </c>
      <c r="E25" s="18">
        <f t="shared" si="22"/>
        <v>57786.45</v>
      </c>
      <c r="F25" s="19">
        <f t="shared" si="22"/>
        <v>1</v>
      </c>
      <c r="G25" s="16">
        <f t="shared" si="22"/>
        <v>667</v>
      </c>
      <c r="H25" s="17">
        <f t="shared" si="22"/>
        <v>1</v>
      </c>
      <c r="I25" s="18">
        <f t="shared" si="22"/>
        <v>5992528.2799999984</v>
      </c>
      <c r="J25" s="18">
        <f t="shared" si="22"/>
        <v>7198251.9900000002</v>
      </c>
      <c r="K25" s="19">
        <f t="shared" si="22"/>
        <v>0.99999999999999978</v>
      </c>
      <c r="L25" s="16">
        <f t="shared" si="22"/>
        <v>222</v>
      </c>
      <c r="M25" s="17">
        <f t="shared" si="22"/>
        <v>1</v>
      </c>
      <c r="N25" s="18">
        <f t="shared" si="22"/>
        <v>1371327.91</v>
      </c>
      <c r="O25" s="18">
        <f t="shared" si="22"/>
        <v>1655017.41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71</v>
      </c>
      <c r="W25" s="17">
        <f t="shared" si="22"/>
        <v>1</v>
      </c>
      <c r="X25" s="18">
        <f t="shared" si="22"/>
        <v>794499.88000000012</v>
      </c>
      <c r="Y25" s="18">
        <f t="shared" si="22"/>
        <v>911448.9800000001</v>
      </c>
      <c r="Z25" s="19">
        <f t="shared" si="22"/>
        <v>0.99999999999999989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35" customHeight="1" x14ac:dyDescent="0.3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3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19</v>
      </c>
      <c r="C34" s="8">
        <f t="shared" ref="C34:C42" si="24">IF(B34,B34/$B$46,"")</f>
        <v>1.9750519750519752E-2</v>
      </c>
      <c r="D34" s="10">
        <f t="shared" ref="D34:D45" si="25">D13+I13+N13+S13+AC13+X13</f>
        <v>4297252.8100000005</v>
      </c>
      <c r="E34" s="11">
        <f t="shared" ref="E34:E45" si="26">E13+J13+O13+T13+AD13+Y13</f>
        <v>5199264.91</v>
      </c>
      <c r="F34" s="21">
        <f t="shared" ref="F34:F43" si="27">IF(E34,E34/$E$46,"")</f>
        <v>0.52932169543153074</v>
      </c>
      <c r="J34" s="149" t="s">
        <v>3</v>
      </c>
      <c r="K34" s="150"/>
      <c r="L34" s="57">
        <f>B25</f>
        <v>2</v>
      </c>
      <c r="M34" s="8">
        <f>IF(L34,L34/$L$40,"")</f>
        <v>2.0790020790020791E-3</v>
      </c>
      <c r="N34" s="58">
        <f>D25</f>
        <v>47757.4</v>
      </c>
      <c r="O34" s="58">
        <f>E25</f>
        <v>57786.45</v>
      </c>
      <c r="P34" s="59">
        <f>IF(O34,O34/$O$40,"")</f>
        <v>5.8830665904594922E-3</v>
      </c>
    </row>
    <row r="35" spans="1:33" s="25" customFormat="1" ht="30" customHeight="1" x14ac:dyDescent="0.3">
      <c r="A35" s="43" t="s">
        <v>18</v>
      </c>
      <c r="B35" s="12">
        <f t="shared" si="23"/>
        <v>5</v>
      </c>
      <c r="C35" s="8">
        <f t="shared" si="24"/>
        <v>5.1975051975051978E-3</v>
      </c>
      <c r="D35" s="13">
        <f t="shared" si="25"/>
        <v>200849.05</v>
      </c>
      <c r="E35" s="14">
        <f t="shared" si="26"/>
        <v>243028.32</v>
      </c>
      <c r="F35" s="21">
        <f t="shared" si="27"/>
        <v>2.4741990378843108E-2</v>
      </c>
      <c r="J35" s="145" t="s">
        <v>1</v>
      </c>
      <c r="K35" s="146"/>
      <c r="L35" s="60">
        <f>G25</f>
        <v>667</v>
      </c>
      <c r="M35" s="8">
        <f>IF(L35,L35/$L$40,"")</f>
        <v>0.6933471933471933</v>
      </c>
      <c r="N35" s="61">
        <f>I25</f>
        <v>5992528.2799999984</v>
      </c>
      <c r="O35" s="61">
        <f>J25</f>
        <v>7198251.9900000002</v>
      </c>
      <c r="P35" s="59">
        <f>IF(O35,O35/$O$40,"")</f>
        <v>0.73283262411997208</v>
      </c>
    </row>
    <row r="36" spans="1:33" ht="30" customHeight="1" x14ac:dyDescent="0.3">
      <c r="A36" s="43" t="s">
        <v>19</v>
      </c>
      <c r="B36" s="12">
        <f t="shared" si="23"/>
        <v>6</v>
      </c>
      <c r="C36" s="8">
        <f t="shared" si="24"/>
        <v>6.2370062370062374E-3</v>
      </c>
      <c r="D36" s="13">
        <f t="shared" si="25"/>
        <v>226598.04</v>
      </c>
      <c r="E36" s="14">
        <f t="shared" si="26"/>
        <v>274183.64999999997</v>
      </c>
      <c r="F36" s="21">
        <f t="shared" si="27"/>
        <v>2.7913821855560229E-2</v>
      </c>
      <c r="G36" s="25"/>
      <c r="J36" s="145" t="s">
        <v>2</v>
      </c>
      <c r="K36" s="146"/>
      <c r="L36" s="60">
        <f>L25</f>
        <v>222</v>
      </c>
      <c r="M36" s="8">
        <f>IF(L36,L36/$L$40,"")</f>
        <v>0.23076923076923078</v>
      </c>
      <c r="N36" s="61">
        <f>N25</f>
        <v>1371327.91</v>
      </c>
      <c r="O36" s="61">
        <f>O25</f>
        <v>1655017.41</v>
      </c>
      <c r="P36" s="59">
        <f>IF(O36,O36/$O$40,"")</f>
        <v>0.16849239971307806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5" t="s">
        <v>34</v>
      </c>
      <c r="K37" s="146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1</v>
      </c>
      <c r="C38" s="8">
        <f t="shared" si="24"/>
        <v>1.0395010395010396E-3</v>
      </c>
      <c r="D38" s="13">
        <f t="shared" si="25"/>
        <v>18990</v>
      </c>
      <c r="E38" s="22">
        <f t="shared" si="26"/>
        <v>18990</v>
      </c>
      <c r="F38" s="21">
        <f t="shared" si="27"/>
        <v>1.9333154148217402E-3</v>
      </c>
      <c r="G38" s="25"/>
      <c r="J38" s="145" t="s">
        <v>5</v>
      </c>
      <c r="K38" s="146"/>
      <c r="L38" s="60">
        <f>V25</f>
        <v>71</v>
      </c>
      <c r="M38" s="8">
        <f>IF(L38,L38/$L$40,"")</f>
        <v>7.3804573804573809E-2</v>
      </c>
      <c r="N38" s="61">
        <f>X25</f>
        <v>794499.88000000012</v>
      </c>
      <c r="O38" s="61">
        <f>Y25</f>
        <v>911448.9800000001</v>
      </c>
      <c r="P38" s="59">
        <f>IF(O38,O38/$O$40,"")</f>
        <v>9.2791909576490389E-2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17</v>
      </c>
      <c r="C39" s="8">
        <f t="shared" si="24"/>
        <v>1.7671517671517672E-2</v>
      </c>
      <c r="D39" s="13">
        <f t="shared" si="25"/>
        <v>689452.14</v>
      </c>
      <c r="E39" s="22">
        <f t="shared" si="26"/>
        <v>797802.08000000007</v>
      </c>
      <c r="F39" s="21">
        <f t="shared" si="27"/>
        <v>8.1221856726742883E-2</v>
      </c>
      <c r="G39" s="25"/>
      <c r="J39" s="145" t="s">
        <v>4</v>
      </c>
      <c r="K39" s="146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12</v>
      </c>
      <c r="C40" s="8">
        <f t="shared" si="24"/>
        <v>1.2474012474012475E-2</v>
      </c>
      <c r="D40" s="13">
        <f t="shared" si="25"/>
        <v>651984.05000000005</v>
      </c>
      <c r="E40" s="23">
        <f t="shared" si="26"/>
        <v>787010.7</v>
      </c>
      <c r="F40" s="21">
        <f t="shared" si="27"/>
        <v>8.012321842757493E-2</v>
      </c>
      <c r="G40" s="25"/>
      <c r="J40" s="147" t="s">
        <v>0</v>
      </c>
      <c r="K40" s="148"/>
      <c r="L40" s="83">
        <f>SUM(L34:L39)</f>
        <v>962</v>
      </c>
      <c r="M40" s="17">
        <f>SUM(M34:M39)</f>
        <v>1</v>
      </c>
      <c r="N40" s="84">
        <f>SUM(N34:N39)</f>
        <v>8206113.4699999988</v>
      </c>
      <c r="O40" s="85">
        <f>SUM(O34:O39)</f>
        <v>9822504.8300000001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489</v>
      </c>
      <c r="C41" s="8">
        <f t="shared" si="24"/>
        <v>0.50831600831600832</v>
      </c>
      <c r="D41" s="13">
        <f t="shared" si="25"/>
        <v>1987921.0599999998</v>
      </c>
      <c r="E41" s="23">
        <f t="shared" si="26"/>
        <v>2352169.2000000002</v>
      </c>
      <c r="F41" s="21">
        <f t="shared" si="27"/>
        <v>0.23946734979615172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23"/>
        <v>413</v>
      </c>
      <c r="C42" s="8">
        <f t="shared" si="24"/>
        <v>0.42931392931392931</v>
      </c>
      <c r="D42" s="13">
        <f t="shared" si="25"/>
        <v>133066.32</v>
      </c>
      <c r="E42" s="14">
        <f t="shared" si="26"/>
        <v>150055.97</v>
      </c>
      <c r="F42" s="21">
        <f t="shared" si="27"/>
        <v>1.5276751968774545E-2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962</v>
      </c>
      <c r="C46" s="17">
        <f>SUM(C34:C45)</f>
        <v>1</v>
      </c>
      <c r="D46" s="18">
        <f>SUM(D34:D45)</f>
        <v>8206113.4699999997</v>
      </c>
      <c r="E46" s="18">
        <f>SUM(E34:E45)</f>
        <v>9822504.8300000019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J21" sqref="J21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 t="s">
        <v>65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INSTITUT DE CULTURA DE BARCELONA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24</v>
      </c>
      <c r="H13" s="20">
        <f t="shared" ref="H13:H21" si="2">IF(G13,G13/$G$25,"")</f>
        <v>2.3552502453385672E-2</v>
      </c>
      <c r="I13" s="4">
        <v>13685241.73</v>
      </c>
      <c r="J13" s="5">
        <v>16559142.48</v>
      </c>
      <c r="K13" s="21">
        <f t="shared" ref="K13:K21" si="3">IF(J13,J13/$J$25,"")</f>
        <v>0.84644858909035259</v>
      </c>
      <c r="L13" s="1">
        <v>2</v>
      </c>
      <c r="M13" s="20">
        <f>IF(L13,L13/$L$25,"")</f>
        <v>5.8651026392961877E-3</v>
      </c>
      <c r="N13" s="4">
        <v>254859.92</v>
      </c>
      <c r="O13" s="5">
        <v>308380.5</v>
      </c>
      <c r="P13" s="21">
        <f>IF(O13,O13/$O$25,"")</f>
        <v>0.17848393279974489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>
        <v>3</v>
      </c>
      <c r="C14" s="20">
        <f t="shared" si="0"/>
        <v>0.13043478260869565</v>
      </c>
      <c r="D14" s="6">
        <v>488773.99</v>
      </c>
      <c r="E14" s="7">
        <v>591416.53</v>
      </c>
      <c r="F14" s="21">
        <f t="shared" si="1"/>
        <v>0.51936420883941603</v>
      </c>
      <c r="G14" s="2">
        <v>2</v>
      </c>
      <c r="H14" s="20">
        <f t="shared" si="2"/>
        <v>1.9627085377821392E-3</v>
      </c>
      <c r="I14" s="6">
        <v>88978.91</v>
      </c>
      <c r="J14" s="7">
        <v>107664.48</v>
      </c>
      <c r="K14" s="21">
        <f t="shared" si="3"/>
        <v>5.5034520840203842E-3</v>
      </c>
      <c r="L14" s="2">
        <v>3</v>
      </c>
      <c r="M14" s="20">
        <f>IF(L14,L14/$L$25,"")</f>
        <v>8.7976539589442824E-3</v>
      </c>
      <c r="N14" s="6">
        <v>223571.86</v>
      </c>
      <c r="O14" s="7">
        <v>270521.95</v>
      </c>
      <c r="P14" s="21">
        <f>IF(O14,O14/$O$25,"")</f>
        <v>0.15657222666367021</v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9.813542688910696E-4</v>
      </c>
      <c r="I15" s="6">
        <v>24777.13</v>
      </c>
      <c r="J15" s="7">
        <v>25768.22</v>
      </c>
      <c r="K15" s="21">
        <f t="shared" si="3"/>
        <v>1.3171861700395132E-3</v>
      </c>
      <c r="L15" s="2">
        <v>4</v>
      </c>
      <c r="M15" s="20">
        <f>IF(L15,L15/$L$25,"")</f>
        <v>1.1730205278592375E-2</v>
      </c>
      <c r="N15" s="6">
        <v>142359.54999999999</v>
      </c>
      <c r="O15" s="7">
        <v>172255.06</v>
      </c>
      <c r="P15" s="21">
        <f>IF(O15,O15/$O$25,"")</f>
        <v>9.9697485909310171E-2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2</v>
      </c>
      <c r="H18" s="66">
        <f t="shared" si="2"/>
        <v>1.9627085377821392E-3</v>
      </c>
      <c r="I18" s="69">
        <v>15799</v>
      </c>
      <c r="J18" s="70">
        <v>19116.79</v>
      </c>
      <c r="K18" s="67">
        <f t="shared" si="3"/>
        <v>9.7718707010222916E-4</v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>
        <v>9</v>
      </c>
      <c r="W18" s="66">
        <f t="shared" si="6"/>
        <v>0.12328767123287671</v>
      </c>
      <c r="X18" s="69">
        <v>910632.25</v>
      </c>
      <c r="Y18" s="70">
        <v>1079726.82</v>
      </c>
      <c r="Z18" s="67">
        <f t="shared" si="7"/>
        <v>0.71443133445920903</v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21</v>
      </c>
      <c r="H19" s="20">
        <f t="shared" si="2"/>
        <v>2.0608439646712464E-2</v>
      </c>
      <c r="I19" s="6">
        <v>117839.57</v>
      </c>
      <c r="J19" s="7">
        <v>134576.13</v>
      </c>
      <c r="K19" s="21">
        <f t="shared" si="3"/>
        <v>6.8790866134113889E-3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5">
      <c r="A20" s="80" t="s">
        <v>29</v>
      </c>
      <c r="B20" s="68">
        <v>20</v>
      </c>
      <c r="C20" s="66">
        <f t="shared" si="0"/>
        <v>0.86956521739130432</v>
      </c>
      <c r="D20" s="69">
        <v>452326.65</v>
      </c>
      <c r="E20" s="70">
        <v>547315.25</v>
      </c>
      <c r="F20" s="21">
        <f t="shared" si="1"/>
        <v>0.48063579116058391</v>
      </c>
      <c r="G20" s="68">
        <v>510</v>
      </c>
      <c r="H20" s="66">
        <f t="shared" si="2"/>
        <v>0.50049067713444551</v>
      </c>
      <c r="I20" s="69">
        <v>2135483</v>
      </c>
      <c r="J20" s="70">
        <v>2532588.9700000002</v>
      </c>
      <c r="K20" s="67">
        <f t="shared" si="3"/>
        <v>0.12945757082478399</v>
      </c>
      <c r="L20" s="68">
        <v>162</v>
      </c>
      <c r="M20" s="66">
        <f>IF(L20,L20/$L$25,"")</f>
        <v>0.47507331378299122</v>
      </c>
      <c r="N20" s="69">
        <v>749867.52000000002</v>
      </c>
      <c r="O20" s="70">
        <v>904910.79</v>
      </c>
      <c r="P20" s="67">
        <f>IF(O20,O20/$O$25,"")</f>
        <v>0.52374270303123605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>
        <v>51</v>
      </c>
      <c r="W20" s="66">
        <f t="shared" si="6"/>
        <v>0.69863013698630139</v>
      </c>
      <c r="X20" s="69">
        <v>360197.48</v>
      </c>
      <c r="Y20" s="70">
        <v>424217.33</v>
      </c>
      <c r="Z20" s="67">
        <f t="shared" si="7"/>
        <v>0.28069521619609544</v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459</v>
      </c>
      <c r="H21" s="20">
        <f t="shared" si="2"/>
        <v>0.45044160942100098</v>
      </c>
      <c r="I21" s="6">
        <v>162998.48000000001</v>
      </c>
      <c r="J21" s="7">
        <v>184224.13</v>
      </c>
      <c r="K21" s="21">
        <f t="shared" si="3"/>
        <v>9.4169281472900098E-3</v>
      </c>
      <c r="L21" s="2">
        <v>170</v>
      </c>
      <c r="M21" s="20">
        <f>IF(L21,L21/$L$25,"")</f>
        <v>0.49853372434017595</v>
      </c>
      <c r="N21" s="6">
        <v>61006.13</v>
      </c>
      <c r="O21" s="7">
        <v>71709.070000000007</v>
      </c>
      <c r="P21" s="21">
        <f>IF(O21,O21/$O$25,"")</f>
        <v>4.1503651596038672E-2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>
        <v>13</v>
      </c>
      <c r="W21" s="20">
        <f t="shared" si="6"/>
        <v>0.17808219178082191</v>
      </c>
      <c r="X21" s="6">
        <v>6388.75</v>
      </c>
      <c r="Y21" s="7">
        <v>7365.29</v>
      </c>
      <c r="Z21" s="21">
        <f t="shared" si="7"/>
        <v>4.8734493446954182E-3</v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23</v>
      </c>
      <c r="C25" s="17">
        <f t="shared" si="30"/>
        <v>1</v>
      </c>
      <c r="D25" s="18">
        <f t="shared" si="30"/>
        <v>941100.64</v>
      </c>
      <c r="E25" s="18">
        <f t="shared" si="30"/>
        <v>1138731.78</v>
      </c>
      <c r="F25" s="19">
        <f t="shared" si="30"/>
        <v>1</v>
      </c>
      <c r="G25" s="16">
        <f t="shared" si="30"/>
        <v>1019</v>
      </c>
      <c r="H25" s="17">
        <f t="shared" si="30"/>
        <v>1</v>
      </c>
      <c r="I25" s="18">
        <f t="shared" si="30"/>
        <v>16231117.820000002</v>
      </c>
      <c r="J25" s="18">
        <f t="shared" si="30"/>
        <v>19563081.199999999</v>
      </c>
      <c r="K25" s="19">
        <f t="shared" si="30"/>
        <v>1</v>
      </c>
      <c r="L25" s="16">
        <f t="shared" si="30"/>
        <v>341</v>
      </c>
      <c r="M25" s="17">
        <f t="shared" si="30"/>
        <v>1</v>
      </c>
      <c r="N25" s="18">
        <f t="shared" si="30"/>
        <v>1431664.98</v>
      </c>
      <c r="O25" s="18">
        <f t="shared" si="30"/>
        <v>1727777.37</v>
      </c>
      <c r="P25" s="19">
        <f t="shared" si="30"/>
        <v>0.99999999999999989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73</v>
      </c>
      <c r="W25" s="17">
        <f t="shared" si="30"/>
        <v>1</v>
      </c>
      <c r="X25" s="18">
        <f t="shared" si="30"/>
        <v>1277218.48</v>
      </c>
      <c r="Y25" s="18">
        <f t="shared" si="30"/>
        <v>1511309.4400000002</v>
      </c>
      <c r="Z25" s="19">
        <f t="shared" si="30"/>
        <v>0.99999999999999989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35" customHeight="1" x14ac:dyDescent="0.3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3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26</v>
      </c>
      <c r="C34" s="8">
        <f t="shared" ref="C34:C45" si="32">IF(B34,B34/$B$46,"")</f>
        <v>1.7857142857142856E-2</v>
      </c>
      <c r="D34" s="10">
        <f t="shared" ref="D34:D42" si="33">D13+I13+N13+S13+AC13+X13</f>
        <v>13940101.65</v>
      </c>
      <c r="E34" s="11">
        <f t="shared" ref="E34:E42" si="34">E13+J13+O13+T13+AD13+Y13</f>
        <v>16867522.98</v>
      </c>
      <c r="F34" s="21">
        <f t="shared" ref="F34:F42" si="35">IF(E34,E34/$E$46,"")</f>
        <v>0.70454841413460512</v>
      </c>
      <c r="J34" s="149" t="s">
        <v>3</v>
      </c>
      <c r="K34" s="150"/>
      <c r="L34" s="57">
        <f>B25</f>
        <v>23</v>
      </c>
      <c r="M34" s="8">
        <f t="shared" ref="M34:M39" si="36">IF(L34,L34/$L$40,"")</f>
        <v>1.5796703296703296E-2</v>
      </c>
      <c r="N34" s="58">
        <f>D25</f>
        <v>941100.64</v>
      </c>
      <c r="O34" s="58">
        <f>E25</f>
        <v>1138731.78</v>
      </c>
      <c r="P34" s="59">
        <f t="shared" ref="P34:P39" si="37">IF(O34,O34/$O$40,"")</f>
        <v>4.7564284967920992E-2</v>
      </c>
    </row>
    <row r="35" spans="1:33" s="25" customFormat="1" ht="30" customHeight="1" x14ac:dyDescent="0.3">
      <c r="A35" s="43" t="s">
        <v>18</v>
      </c>
      <c r="B35" s="12">
        <f t="shared" si="31"/>
        <v>8</v>
      </c>
      <c r="C35" s="8">
        <f t="shared" si="32"/>
        <v>5.4945054945054949E-3</v>
      </c>
      <c r="D35" s="13">
        <f t="shared" si="33"/>
        <v>801324.76</v>
      </c>
      <c r="E35" s="14">
        <f t="shared" si="34"/>
        <v>969602.96</v>
      </c>
      <c r="F35" s="21">
        <f t="shared" si="35"/>
        <v>4.0499854579609348E-2</v>
      </c>
      <c r="J35" s="145" t="s">
        <v>1</v>
      </c>
      <c r="K35" s="146"/>
      <c r="L35" s="60">
        <f>G25</f>
        <v>1019</v>
      </c>
      <c r="M35" s="8">
        <f t="shared" si="36"/>
        <v>0.69986263736263732</v>
      </c>
      <c r="N35" s="61">
        <f>I25</f>
        <v>16231117.820000002</v>
      </c>
      <c r="O35" s="61">
        <f>J25</f>
        <v>19563081.199999999</v>
      </c>
      <c r="P35" s="59">
        <f t="shared" si="37"/>
        <v>0.81714059920886528</v>
      </c>
    </row>
    <row r="36" spans="1:33" ht="30" customHeight="1" x14ac:dyDescent="0.3">
      <c r="A36" s="43" t="s">
        <v>19</v>
      </c>
      <c r="B36" s="12">
        <f t="shared" si="31"/>
        <v>5</v>
      </c>
      <c r="C36" s="8">
        <f t="shared" si="32"/>
        <v>3.434065934065934E-3</v>
      </c>
      <c r="D36" s="13">
        <f t="shared" si="33"/>
        <v>167136.68</v>
      </c>
      <c r="E36" s="14">
        <f t="shared" si="34"/>
        <v>198023.28</v>
      </c>
      <c r="F36" s="21">
        <f t="shared" si="35"/>
        <v>8.271338242797098E-3</v>
      </c>
      <c r="G36" s="25"/>
      <c r="J36" s="145" t="s">
        <v>2</v>
      </c>
      <c r="K36" s="146"/>
      <c r="L36" s="60">
        <f>L25</f>
        <v>341</v>
      </c>
      <c r="M36" s="8">
        <f t="shared" si="36"/>
        <v>0.2342032967032967</v>
      </c>
      <c r="N36" s="61">
        <f>N25</f>
        <v>1431664.98</v>
      </c>
      <c r="O36" s="61">
        <f>O25</f>
        <v>1727777.37</v>
      </c>
      <c r="P36" s="59">
        <f t="shared" si="37"/>
        <v>7.2168439162912518E-2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5" t="s">
        <v>34</v>
      </c>
      <c r="K37" s="146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5" t="s">
        <v>5</v>
      </c>
      <c r="K38" s="146"/>
      <c r="L38" s="60">
        <f>V25</f>
        <v>73</v>
      </c>
      <c r="M38" s="8">
        <f t="shared" si="36"/>
        <v>5.013736263736264E-2</v>
      </c>
      <c r="N38" s="61">
        <f>X25</f>
        <v>1277218.48</v>
      </c>
      <c r="O38" s="61">
        <f>Y25</f>
        <v>1511309.4400000002</v>
      </c>
      <c r="P38" s="59">
        <f t="shared" si="37"/>
        <v>6.3126676660301084E-2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11</v>
      </c>
      <c r="C39" s="8">
        <f t="shared" si="32"/>
        <v>7.554945054945055E-3</v>
      </c>
      <c r="D39" s="13">
        <f t="shared" si="33"/>
        <v>926431.25</v>
      </c>
      <c r="E39" s="22">
        <f t="shared" si="34"/>
        <v>1098843.6100000001</v>
      </c>
      <c r="F39" s="21">
        <f t="shared" si="35"/>
        <v>4.5898175074396405E-2</v>
      </c>
      <c r="G39" s="25"/>
      <c r="J39" s="145" t="s">
        <v>4</v>
      </c>
      <c r="K39" s="146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21</v>
      </c>
      <c r="C40" s="8">
        <f t="shared" si="32"/>
        <v>1.4423076923076924E-2</v>
      </c>
      <c r="D40" s="13">
        <f t="shared" si="33"/>
        <v>117839.57</v>
      </c>
      <c r="E40" s="23">
        <f t="shared" si="34"/>
        <v>134576.13</v>
      </c>
      <c r="F40" s="21">
        <f t="shared" si="35"/>
        <v>5.6211809572926669E-3</v>
      </c>
      <c r="G40" s="25"/>
      <c r="J40" s="147" t="s">
        <v>0</v>
      </c>
      <c r="K40" s="148"/>
      <c r="L40" s="83">
        <f>SUM(L34:L39)</f>
        <v>1456</v>
      </c>
      <c r="M40" s="17">
        <f>SUM(M34:M39)</f>
        <v>1</v>
      </c>
      <c r="N40" s="84">
        <f>SUM(N34:N39)</f>
        <v>19881101.920000002</v>
      </c>
      <c r="O40" s="85">
        <f>SUM(O34:O39)</f>
        <v>23940899.790000003</v>
      </c>
      <c r="P40" s="86">
        <f>SUM(P34:P39)</f>
        <v>0.99999999999999978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743</v>
      </c>
      <c r="C41" s="8">
        <f t="shared" si="32"/>
        <v>0.51030219780219777</v>
      </c>
      <c r="D41" s="13">
        <f t="shared" si="33"/>
        <v>3697874.65</v>
      </c>
      <c r="E41" s="23">
        <f t="shared" si="34"/>
        <v>4409032.34</v>
      </c>
      <c r="F41" s="21">
        <f t="shared" si="35"/>
        <v>0.18416318428606562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1"/>
        <v>642</v>
      </c>
      <c r="C42" s="8">
        <f t="shared" si="32"/>
        <v>0.44093406593406592</v>
      </c>
      <c r="D42" s="13">
        <f t="shared" si="33"/>
        <v>230393.36000000002</v>
      </c>
      <c r="E42" s="14">
        <f t="shared" si="34"/>
        <v>263298.49</v>
      </c>
      <c r="F42" s="21">
        <f t="shared" si="35"/>
        <v>1.0997852725233766E-2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1456</v>
      </c>
      <c r="C46" s="17">
        <f>SUM(C34:C45)</f>
        <v>1</v>
      </c>
      <c r="D46" s="18">
        <f>SUM(D34:D45)</f>
        <v>19881101.919999998</v>
      </c>
      <c r="E46" s="18">
        <f>SUM(E34:E45)</f>
        <v>23940899.789999999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N9" sqref="N9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5546875" style="27" customWidth="1"/>
    <col min="4" max="4" width="19.109375" style="27" customWidth="1"/>
    <col min="5" max="5" width="19.55468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1" width="11.44140625" style="27" customWidth="1"/>
    <col min="12" max="12" width="11.5546875" style="27" customWidth="1"/>
    <col min="13" max="13" width="10.5546875" style="27" customWidth="1"/>
    <col min="14" max="14" width="20.1093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59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INSTITUT DE CULTURA DE BARCELONA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30" customHeight="1" thickBot="1" x14ac:dyDescent="0.35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9" customHeight="1" thickBot="1" x14ac:dyDescent="0.35">
      <c r="A12" s="173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2022'!B13+'CONTRACTACIO 2n TR 2022'!B13+'CONTRACTACIO 3r TR 2022'!B13+'CONTRACTACIO 4t TR 2022'!B13</f>
        <v>0</v>
      </c>
      <c r="C13" s="20" t="str">
        <f t="shared" ref="C13:C24" si="0">IF(B13,B13/$B$25,"")</f>
        <v/>
      </c>
      <c r="D13" s="10">
        <f>'CONTRACTACIO 1r TR 2022'!D13+'CONTRACTACIO 2n TR 2022'!D13+'CONTRACTACIO 3r TR 2022'!D13+'CONTRACTACIO 4t TR 2022'!D13</f>
        <v>0</v>
      </c>
      <c r="E13" s="10">
        <f>'CONTRACTACIO 1r TR 2022'!E13+'CONTRACTACIO 2n TR 2022'!E13+'CONTRACTACIO 3r TR 2022'!E13+'CONTRACTACIO 4t TR 2022'!E13</f>
        <v>0</v>
      </c>
      <c r="F13" s="21" t="str">
        <f t="shared" ref="F13:F24" si="1">IF(E13,E13/$E$25,"")</f>
        <v/>
      </c>
      <c r="G13" s="9">
        <f>'CONTRACTACIO 1r TR 2022'!G13+'CONTRACTACIO 2n TR 2022'!G13+'CONTRACTACIO 3r TR 2022'!G13+'CONTRACTACIO 4t TR 2022'!G13</f>
        <v>65</v>
      </c>
      <c r="H13" s="20">
        <f t="shared" ref="H13:H24" si="2">IF(G13,G13/$G$25,"")</f>
        <v>1.8846042331110466E-2</v>
      </c>
      <c r="I13" s="10">
        <f>'CONTRACTACIO 1r TR 2022'!I13+'CONTRACTACIO 2n TR 2022'!I13+'CONTRACTACIO 3r TR 2022'!I13+'CONTRACTACIO 4t TR 2022'!I13</f>
        <v>20806925.59</v>
      </c>
      <c r="J13" s="10">
        <f>'CONTRACTACIO 1r TR 2022'!J13+'CONTRACTACIO 2n TR 2022'!J13+'CONTRACTACIO 3r TR 2022'!J13+'CONTRACTACIO 4t TR 2022'!J13</f>
        <v>25176208.949999999</v>
      </c>
      <c r="K13" s="21">
        <f t="shared" ref="K13:K24" si="3">IF(J13,J13/$J$25,"")</f>
        <v>0.67160557947720945</v>
      </c>
      <c r="L13" s="9">
        <f>'CONTRACTACIO 1r TR 2022'!L13+'CONTRACTACIO 2n TR 2022'!L13+'CONTRACTACIO 3r TR 2022'!L13+'CONTRACTACIO 4t TR 2022'!L13</f>
        <v>13</v>
      </c>
      <c r="M13" s="20">
        <f t="shared" ref="M13:M24" si="4">IF(L13,L13/$L$25,"")</f>
        <v>1.452513966480447E-2</v>
      </c>
      <c r="N13" s="10">
        <f>'CONTRACTACIO 1r TR 2022'!N13+'CONTRACTACIO 2n TR 2022'!N13+'CONTRACTACIO 3r TR 2022'!N13+'CONTRACTACIO 4t TR 2022'!N13</f>
        <v>1161282.22</v>
      </c>
      <c r="O13" s="10">
        <f>'CONTRACTACIO 1r TR 2022'!O13+'CONTRACTACIO 2n TR 2022'!O13+'CONTRACTACIO 3r TR 2022'!O13+'CONTRACTACIO 4t TR 2022'!O13</f>
        <v>1404881.48</v>
      </c>
      <c r="P13" s="21">
        <f t="shared" ref="P13:P24" si="5">IF(O13,O13/$O$25,"")</f>
        <v>0.23784603238324628</v>
      </c>
      <c r="Q13" s="9">
        <f>'CONTRACTACIO 1r TR 2022'!Q13+'CONTRACTACIO 2n TR 2022'!Q13+'CONTRACTACIO 3r TR 2022'!Q13+'CONTRACTACIO 4t TR 2022'!Q13</f>
        <v>2</v>
      </c>
      <c r="R13" s="20">
        <f t="shared" ref="R13:R24" si="6">IF(Q13,Q13/$Q$25,"")</f>
        <v>1</v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2022'!B14+'CONTRACTACIO 2n TR 2022'!B14+'CONTRACTACIO 3r TR 2022'!B14+'CONTRACTACIO 4t TR 2022'!B14</f>
        <v>4</v>
      </c>
      <c r="C14" s="20">
        <f t="shared" si="0"/>
        <v>0.11764705882352941</v>
      </c>
      <c r="D14" s="13">
        <f>'CONTRACTACIO 1r TR 2022'!D14+'CONTRACTACIO 2n TR 2022'!D14+'CONTRACTACIO 3r TR 2022'!D14+'CONTRACTACIO 4t TR 2022'!D14</f>
        <v>545764.64</v>
      </c>
      <c r="E14" s="13">
        <f>'CONTRACTACIO 1r TR 2022'!E14+'CONTRACTACIO 2n TR 2022'!E14+'CONTRACTACIO 3r TR 2022'!E14+'CONTRACTACIO 4t TR 2022'!E14</f>
        <v>660375.22</v>
      </c>
      <c r="F14" s="21">
        <f t="shared" si="1"/>
        <v>0.44367398770325239</v>
      </c>
      <c r="G14" s="9">
        <f>'CONTRACTACIO 1r TR 2022'!G14+'CONTRACTACIO 2n TR 2022'!G14+'CONTRACTACIO 3r TR 2022'!G14+'CONTRACTACIO 4t TR 2022'!G14</f>
        <v>12</v>
      </c>
      <c r="H14" s="20">
        <f t="shared" si="2"/>
        <v>3.4792693534357786E-3</v>
      </c>
      <c r="I14" s="13">
        <f>'CONTRACTACIO 1r TR 2022'!I14+'CONTRACTACIO 2n TR 2022'!I14+'CONTRACTACIO 3r TR 2022'!I14+'CONTRACTACIO 4t TR 2022'!I14</f>
        <v>604929.52999999991</v>
      </c>
      <c r="J14" s="13">
        <f>'CONTRACTACIO 1r TR 2022'!J14+'CONTRACTACIO 2n TR 2022'!J14+'CONTRACTACIO 3r TR 2022'!J14+'CONTRACTACIO 4t TR 2022'!J14</f>
        <v>731964.72</v>
      </c>
      <c r="K14" s="21">
        <f t="shared" si="3"/>
        <v>1.9526037097514371E-2</v>
      </c>
      <c r="L14" s="9">
        <f>'CONTRACTACIO 1r TR 2022'!L14+'CONTRACTACIO 2n TR 2022'!L14+'CONTRACTACIO 3r TR 2022'!L14+'CONTRACTACIO 4t TR 2022'!L14</f>
        <v>7</v>
      </c>
      <c r="M14" s="20">
        <f t="shared" si="4"/>
        <v>7.82122905027933E-3</v>
      </c>
      <c r="N14" s="13">
        <f>'CONTRACTACIO 1r TR 2022'!N14+'CONTRACTACIO 2n TR 2022'!N14+'CONTRACTACIO 3r TR 2022'!N14+'CONTRACTACIO 4t TR 2022'!N14</f>
        <v>346804.69</v>
      </c>
      <c r="O14" s="13">
        <f>'CONTRACTACIO 1r TR 2022'!O14+'CONTRACTACIO 2n TR 2022'!O14+'CONTRACTACIO 3r TR 2022'!O14+'CONTRACTACIO 4t TR 2022'!O14</f>
        <v>419634.64</v>
      </c>
      <c r="P14" s="21">
        <f t="shared" si="5"/>
        <v>7.1044024421598823E-2</v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2022'!B15+'CONTRACTACIO 2n TR 2022'!B15+'CONTRACTACIO 3r TR 2022'!B15+'CONTRACTACIO 4t TR 2022'!B15</f>
        <v>0</v>
      </c>
      <c r="C15" s="20" t="str">
        <f t="shared" si="0"/>
        <v/>
      </c>
      <c r="D15" s="13">
        <f>'CONTRACTACIO 1r TR 2022'!D15+'CONTRACTACIO 2n TR 2022'!D15+'CONTRACTACIO 3r TR 2022'!D15+'CONTRACTACIO 4t TR 2022'!D15</f>
        <v>0</v>
      </c>
      <c r="E15" s="13">
        <f>'CONTRACTACIO 1r TR 2022'!E15+'CONTRACTACIO 2n TR 2022'!E15+'CONTRACTACIO 3r TR 2022'!E15+'CONTRACTACIO 4t TR 2022'!E15</f>
        <v>0</v>
      </c>
      <c r="F15" s="21" t="str">
        <f t="shared" si="1"/>
        <v/>
      </c>
      <c r="G15" s="9">
        <f>'CONTRACTACIO 1r TR 2022'!G15+'CONTRACTACIO 2n TR 2022'!G15+'CONTRACTACIO 3r TR 2022'!G15+'CONTRACTACIO 4t TR 2022'!G15</f>
        <v>6</v>
      </c>
      <c r="H15" s="20">
        <f t="shared" si="2"/>
        <v>1.7396346767178893E-3</v>
      </c>
      <c r="I15" s="13">
        <f>'CONTRACTACIO 1r TR 2022'!I15+'CONTRACTACIO 2n TR 2022'!I15+'CONTRACTACIO 3r TR 2022'!I15+'CONTRACTACIO 4t TR 2022'!I15</f>
        <v>228716.79</v>
      </c>
      <c r="J15" s="13">
        <f>'CONTRACTACIO 1r TR 2022'!J15+'CONTRACTACIO 2n TR 2022'!J15+'CONTRACTACIO 3r TR 2022'!J15+'CONTRACTACIO 4t TR 2022'!J15</f>
        <v>272535.20999999996</v>
      </c>
      <c r="K15" s="21">
        <f t="shared" si="3"/>
        <v>7.2702037071388764E-3</v>
      </c>
      <c r="L15" s="9">
        <f>'CONTRACTACIO 1r TR 2022'!L15+'CONTRACTACIO 2n TR 2022'!L15+'CONTRACTACIO 3r TR 2022'!L15+'CONTRACTACIO 4t TR 2022'!L15</f>
        <v>7</v>
      </c>
      <c r="M15" s="20">
        <f t="shared" si="4"/>
        <v>7.82122905027933E-3</v>
      </c>
      <c r="N15" s="13">
        <f>'CONTRACTACIO 1r TR 2022'!N15+'CONTRACTACIO 2n TR 2022'!N15+'CONTRACTACIO 3r TR 2022'!N15+'CONTRACTACIO 4t TR 2022'!N15</f>
        <v>233848.93</v>
      </c>
      <c r="O15" s="13">
        <f>'CONTRACTACIO 1r TR 2022'!O15+'CONTRACTACIO 2n TR 2022'!O15+'CONTRACTACIO 3r TR 2022'!O15+'CONTRACTACIO 4t TR 2022'!O15</f>
        <v>282957.23</v>
      </c>
      <c r="P15" s="21">
        <f t="shared" si="5"/>
        <v>4.7904578035759759E-2</v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1</v>
      </c>
      <c r="H17" s="20">
        <f t="shared" si="2"/>
        <v>2.8993911278631486E-4</v>
      </c>
      <c r="I17" s="13">
        <f>'CONTRACTACIO 1r TR 2022'!I17+'CONTRACTACIO 2n TR 2022'!I17+'CONTRACTACIO 3r TR 2022'!I17+'CONTRACTACIO 4t TR 2022'!I17</f>
        <v>18990</v>
      </c>
      <c r="J17" s="13">
        <f>'CONTRACTACIO 1r TR 2022'!J17+'CONTRACTACIO 2n TR 2022'!J17+'CONTRACTACIO 3r TR 2022'!J17+'CONTRACTACIO 4t TR 2022'!J17</f>
        <v>18990</v>
      </c>
      <c r="K17" s="21">
        <f t="shared" si="3"/>
        <v>5.0658103368943512E-4</v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6</v>
      </c>
      <c r="H18" s="20">
        <f t="shared" si="2"/>
        <v>1.7396346767178893E-3</v>
      </c>
      <c r="I18" s="13">
        <f>'CONTRACTACIO 1r TR 2022'!I18+'CONTRACTACIO 2n TR 2022'!I18+'CONTRACTACIO 3r TR 2022'!I18+'CONTRACTACIO 4t TR 2022'!I18</f>
        <v>190202.55</v>
      </c>
      <c r="J18" s="13">
        <f>'CONTRACTACIO 1r TR 2022'!J18+'CONTRACTACIO 2n TR 2022'!J18+'CONTRACTACIO 3r TR 2022'!J18+'CONTRACTACIO 4t TR 2022'!J18</f>
        <v>230145.09000000003</v>
      </c>
      <c r="K18" s="21">
        <f t="shared" si="3"/>
        <v>6.1393963976170661E-3</v>
      </c>
      <c r="L18" s="9">
        <f>'CONTRACTACIO 1r TR 2022'!L18+'CONTRACTACIO 2n TR 2022'!L18+'CONTRACTACIO 3r TR 2022'!L18+'CONTRACTACIO 4t TR 2022'!L18</f>
        <v>3</v>
      </c>
      <c r="M18" s="20">
        <f t="shared" si="4"/>
        <v>3.3519553072625698E-3</v>
      </c>
      <c r="N18" s="13">
        <f>'CONTRACTACIO 1r TR 2022'!N18+'CONTRACTACIO 2n TR 2022'!N18+'CONTRACTACIO 3r TR 2022'!N18+'CONTRACTACIO 4t TR 2022'!N18</f>
        <v>793382.14</v>
      </c>
      <c r="O18" s="13">
        <f>'CONTRACTACIO 1r TR 2022'!O18+'CONTRACTACIO 2n TR 2022'!O18+'CONTRACTACIO 3r TR 2022'!O18+'CONTRACTACIO 4t TR 2022'!O18</f>
        <v>959992.39</v>
      </c>
      <c r="P18" s="21">
        <f t="shared" si="5"/>
        <v>0.16252643680633475</v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79</v>
      </c>
      <c r="AB18" s="20">
        <f t="shared" si="10"/>
        <v>0.23867069486404835</v>
      </c>
      <c r="AC18" s="13">
        <f>'CONTRACTACIO 1r TR 2022'!X18+'CONTRACTACIO 2n TR 2022'!X18+'CONTRACTACIO 3r TR 2022'!X18+'CONTRACTACIO 4t TR 2022'!X18</f>
        <v>3711739</v>
      </c>
      <c r="AD18" s="13">
        <f>'CONTRACTACIO 1r TR 2022'!Y18+'CONTRACTACIO 2n TR 2022'!Y18+'CONTRACTACIO 3r TR 2022'!Y18+'CONTRACTACIO 4t TR 2022'!Y18</f>
        <v>4412219.97</v>
      </c>
      <c r="AE18" s="21">
        <f t="shared" si="11"/>
        <v>0.77077292099051864</v>
      </c>
    </row>
    <row r="19" spans="1:31" s="42" customFormat="1" ht="36" customHeight="1" x14ac:dyDescent="0.3">
      <c r="A19" s="44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85</v>
      </c>
      <c r="H19" s="20">
        <f t="shared" si="2"/>
        <v>2.4644824586836766E-2</v>
      </c>
      <c r="I19" s="13">
        <f>'CONTRACTACIO 1r TR 2022'!I19+'CONTRACTACIO 2n TR 2022'!I19+'CONTRACTACIO 3r TR 2022'!I19+'CONTRACTACIO 4t TR 2022'!I19</f>
        <v>991351.48</v>
      </c>
      <c r="J19" s="13">
        <f>'CONTRACTACIO 1r TR 2022'!J19+'CONTRACTACIO 2n TR 2022'!J19+'CONTRACTACIO 3r TR 2022'!J19+'CONTRACTACIO 4t TR 2022'!J19</f>
        <v>1171479.77</v>
      </c>
      <c r="K19" s="21">
        <f t="shared" si="3"/>
        <v>3.1250628374558276E-2</v>
      </c>
      <c r="L19" s="9">
        <f>'CONTRACTACIO 1r TR 2022'!L19+'CONTRACTACIO 2n TR 2022'!L19+'CONTRACTACIO 3r TR 2022'!L19+'CONTRACTACIO 4t TR 2022'!L19</f>
        <v>6</v>
      </c>
      <c r="M19" s="20">
        <f t="shared" si="4"/>
        <v>6.7039106145251395E-3</v>
      </c>
      <c r="N19" s="13">
        <f>'CONTRACTACIO 1r TR 2022'!N19+'CONTRACTACIO 2n TR 2022'!N19+'CONTRACTACIO 3r TR 2022'!N19+'CONTRACTACIO 4t TR 2022'!N19</f>
        <v>547284.73</v>
      </c>
      <c r="O19" s="13">
        <f>'CONTRACTACIO 1r TR 2022'!O19+'CONTRACTACIO 2n TR 2022'!O19+'CONTRACTACIO 3r TR 2022'!O19+'CONTRACTACIO 4t TR 2022'!O19</f>
        <v>662214.52</v>
      </c>
      <c r="P19" s="21">
        <f t="shared" si="5"/>
        <v>0.11211272866133584</v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2022'!B20+'CONTRACTACIO 2n TR 2022'!B20+'CONTRACTACIO 3r TR 2022'!B20+'CONTRACTACIO 4t TR 2022'!B20</f>
        <v>30</v>
      </c>
      <c r="C20" s="20">
        <f t="shared" si="0"/>
        <v>0.88235294117647056</v>
      </c>
      <c r="D20" s="13">
        <f>'CONTRACTACIO 1r TR 2022'!D20+'CONTRACTACIO 2n TR 2022'!D20+'CONTRACTACIO 3r TR 2022'!D20+'CONTRACTACIO 4t TR 2022'!D20</f>
        <v>684338.22</v>
      </c>
      <c r="E20" s="13">
        <f>'CONTRACTACIO 1r TR 2022'!E20+'CONTRACTACIO 2n TR 2022'!E20+'CONTRACTACIO 3r TR 2022'!E20+'CONTRACTACIO 4t TR 2022'!E20</f>
        <v>828049.25</v>
      </c>
      <c r="F20" s="21">
        <f t="shared" si="1"/>
        <v>0.55632601229674761</v>
      </c>
      <c r="G20" s="9">
        <f>'CONTRACTACIO 1r TR 2022'!G20+'CONTRACTACIO 2n TR 2022'!G20+'CONTRACTACIO 3r TR 2022'!G20+'CONTRACTACIO 4t TR 2022'!G20</f>
        <v>2023</v>
      </c>
      <c r="H20" s="20">
        <f t="shared" si="2"/>
        <v>0.58654682516671497</v>
      </c>
      <c r="I20" s="13">
        <f>'CONTRACTACIO 1r TR 2022'!I20+'CONTRACTACIO 2n TR 2022'!I20+'CONTRACTACIO 3r TR 2022'!I20+'CONTRACTACIO 4t TR 2022'!I20</f>
        <v>7906578.7999999998</v>
      </c>
      <c r="J20" s="13">
        <f>'CONTRACTACIO 1r TR 2022'!J20+'CONTRACTACIO 2n TR 2022'!J20+'CONTRACTACIO 3r TR 2022'!J20+'CONTRACTACIO 4t TR 2022'!J20</f>
        <v>9386401.0399999991</v>
      </c>
      <c r="K20" s="21">
        <f t="shared" si="3"/>
        <v>0.25039350929261656</v>
      </c>
      <c r="L20" s="9">
        <f>'CONTRACTACIO 1r TR 2022'!L20+'CONTRACTACIO 2n TR 2022'!L20+'CONTRACTACIO 3r TR 2022'!L20+'CONTRACTACIO 4t TR 2022'!L20</f>
        <v>447</v>
      </c>
      <c r="M20" s="20">
        <f t="shared" si="4"/>
        <v>0.49944134078212288</v>
      </c>
      <c r="N20" s="13">
        <f>'CONTRACTACIO 1r TR 2022'!N20+'CONTRACTACIO 2n TR 2022'!N20+'CONTRACTACIO 3r TR 2022'!N20+'CONTRACTACIO 4t TR 2022'!N20</f>
        <v>1702720.99</v>
      </c>
      <c r="O20" s="13">
        <f>'CONTRACTACIO 1r TR 2022'!O20+'CONTRACTACIO 2n TR 2022'!O20+'CONTRACTACIO 3r TR 2022'!O20+'CONTRACTACIO 4t TR 2022'!O20</f>
        <v>2044628.1300000001</v>
      </c>
      <c r="P20" s="21">
        <f t="shared" si="5"/>
        <v>0.34615495708554456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226</v>
      </c>
      <c r="AB20" s="20">
        <f t="shared" si="10"/>
        <v>0.68277945619335345</v>
      </c>
      <c r="AC20" s="13">
        <f>'CONTRACTACIO 1r TR 2022'!X20+'CONTRACTACIO 2n TR 2022'!X20+'CONTRACTACIO 3r TR 2022'!X20+'CONTRACTACIO 4t TR 2022'!X20</f>
        <v>1112695.99</v>
      </c>
      <c r="AD20" s="13">
        <f>'CONTRACTACIO 1r TR 2022'!Y20+'CONTRACTACIO 2n TR 2022'!Y20+'CONTRACTACIO 3r TR 2022'!Y20+'CONTRACTACIO 4t TR 2022'!Y20</f>
        <v>1299894.6199999999</v>
      </c>
      <c r="AE20" s="21">
        <f t="shared" si="11"/>
        <v>0.22707924356664841</v>
      </c>
    </row>
    <row r="21" spans="1:31" s="42" customFormat="1" ht="39.9" customHeight="1" x14ac:dyDescent="0.3">
      <c r="A21" s="46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1251</v>
      </c>
      <c r="H21" s="20">
        <f t="shared" si="2"/>
        <v>0.36271383009567992</v>
      </c>
      <c r="I21" s="13">
        <f>'CONTRACTACIO 1r TR 2022'!I21+'CONTRACTACIO 2n TR 2022'!I21+'CONTRACTACIO 3r TR 2022'!I21+'CONTRACTACIO 4t TR 2022'!I21</f>
        <v>448570.52</v>
      </c>
      <c r="J21" s="13">
        <f>'CONTRACTACIO 1r TR 2022'!J21+'CONTRACTACIO 2n TR 2022'!J21+'CONTRACTACIO 3r TR 2022'!J21+'CONTRACTACIO 4t TR 2022'!J21</f>
        <v>498874.08</v>
      </c>
      <c r="K21" s="21">
        <f t="shared" si="3"/>
        <v>1.3308064619655922E-2</v>
      </c>
      <c r="L21" s="9">
        <f>'CONTRACTACIO 1r TR 2022'!L21+'CONTRACTACIO 2n TR 2022'!L21+'CONTRACTACIO 3r TR 2022'!L21+'CONTRACTACIO 4t TR 2022'!L21</f>
        <v>412</v>
      </c>
      <c r="M21" s="20">
        <f t="shared" si="4"/>
        <v>0.46033519553072627</v>
      </c>
      <c r="N21" s="13">
        <f>'CONTRACTACIO 1r TR 2022'!N21+'CONTRACTACIO 2n TR 2022'!N21+'CONTRACTACIO 3r TR 2022'!N21+'CONTRACTACIO 4t TR 2022'!N21</f>
        <v>112243.38</v>
      </c>
      <c r="O21" s="13">
        <f>'CONTRACTACIO 1r TR 2022'!O21+'CONTRACTACIO 2n TR 2022'!O21+'CONTRACTACIO 3r TR 2022'!O21+'CONTRACTACIO 4t TR 2022'!O21</f>
        <v>132376.14000000001</v>
      </c>
      <c r="P21" s="21">
        <f t="shared" si="5"/>
        <v>2.2411242606179951E-2</v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26</v>
      </c>
      <c r="AB21" s="20">
        <f t="shared" si="10"/>
        <v>7.8549848942598186E-2</v>
      </c>
      <c r="AC21" s="13">
        <f>'CONTRACTACIO 1r TR 2022'!X21+'CONTRACTACIO 2n TR 2022'!X21+'CONTRACTACIO 3r TR 2022'!X21+'CONTRACTACIO 4t TR 2022'!X21</f>
        <v>10751.81</v>
      </c>
      <c r="AD21" s="13">
        <f>'CONTRACTACIO 1r TR 2022'!Y21+'CONTRACTACIO 2n TR 2022'!Y21+'CONTRACTACIO 3r TR 2022'!Y21+'CONTRACTACIO 4t TR 2022'!Y21</f>
        <v>12295.09</v>
      </c>
      <c r="AE21" s="21">
        <f t="shared" si="11"/>
        <v>2.1478354428329455E-3</v>
      </c>
    </row>
    <row r="22" spans="1:31" s="42" customFormat="1" ht="39.9" customHeight="1" x14ac:dyDescent="0.3">
      <c r="A22" s="92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23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23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23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23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23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23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2022'!B23+'CONTRACTACIO 2n TR 2022'!B23+'CONTRACTACIO 3r TR 2022'!B23+'CONTRACTACIO 4t TR 2022'!B23</f>
        <v>0</v>
      </c>
      <c r="C23" s="66" t="str">
        <f t="shared" si="0"/>
        <v/>
      </c>
      <c r="D23" s="77">
        <f>'CONTRACTACIO 1r TR 2022'!D23+'CONTRACTACIO 2n TR 2022'!D23+'CONTRACTACIO 3r TR 2022'!D23+'CONTRACTACIO 4t TR 2022'!D23</f>
        <v>0</v>
      </c>
      <c r="E23" s="78">
        <f>'CONTRACTACIO 1r TR 2022'!E23+'CONTRACTACIO 2n TR 2022'!E23+'CONTRACTACIO 3r TR 2022'!E23+'CONTRACTACIO 4t TR 2022'!E23</f>
        <v>0</v>
      </c>
      <c r="F23" s="67" t="str">
        <f t="shared" si="1"/>
        <v/>
      </c>
      <c r="G23" s="81">
        <f>'CONTRACTACIO 1r TR 2022'!G23+'CONTRACTACIO 2n TR 2022'!G23+'CONTRACTACIO 3r TR 2022'!G23+'CONTRACTACIO 4t TR 2022'!G23</f>
        <v>0</v>
      </c>
      <c r="H23" s="66" t="str">
        <f t="shared" si="2"/>
        <v/>
      </c>
      <c r="I23" s="77">
        <f>'CONTRACTACIO 1r TR 2022'!I23+'CONTRACTACIO 2n TR 2022'!I23+'CONTRACTACIO 3r TR 2022'!I23+'CONTRACTACIO 4t TR 2022'!I23</f>
        <v>0</v>
      </c>
      <c r="J23" s="78">
        <f>'CONTRACTACIO 1r TR 2022'!J23+'CONTRACTACIO 2n TR 2022'!J23+'CONTRACTACIO 3r TR 2022'!J23+'CONTRACTACIO 4t TR 2022'!J23</f>
        <v>0</v>
      </c>
      <c r="K23" s="67" t="str">
        <f t="shared" si="3"/>
        <v/>
      </c>
      <c r="L23" s="81">
        <f>'CONTRACTACIO 1r TR 2022'!L23+'CONTRACTACIO 2n TR 2022'!L23+'CONTRACTACIO 3r TR 2022'!L23+'CONTRACTACIO 4t TR 2022'!L23</f>
        <v>0</v>
      </c>
      <c r="M23" s="66" t="str">
        <f t="shared" si="4"/>
        <v/>
      </c>
      <c r="N23" s="77">
        <f>'CONTRACTACIO 1r TR 2022'!N23+'CONTRACTACIO 2n TR 2022'!N23+'CONTRACTACIO 3r TR 2022'!N23+'CONTRACTACIO 4t TR 2022'!N23</f>
        <v>0</v>
      </c>
      <c r="O23" s="78">
        <f>'CONTRACTACIO 1r TR 2022'!O23+'CONTRACTACIO 2n TR 2022'!O23+'CONTRACTACIO 3r TR 2022'!O23+'CONTRACTACIO 4t TR 2022'!O23</f>
        <v>0</v>
      </c>
      <c r="P23" s="67" t="str">
        <f t="shared" si="5"/>
        <v/>
      </c>
      <c r="Q23" s="81">
        <f>'CONTRACTACIO 1r TR 2022'!Q23+'CONTRACTACIO 2n TR 2022'!Q23+'CONTRACTACIO 3r TR 2022'!Q23+'CONTRACTACIO 4t TR 2022'!Q23</f>
        <v>0</v>
      </c>
      <c r="R23" s="66" t="str">
        <f t="shared" si="6"/>
        <v/>
      </c>
      <c r="S23" s="77">
        <f>'CONTRACTACIO 1r TR 2022'!S23+'CONTRACTACIO 2n TR 2022'!S23+'CONTRACTACIO 3r TR 2022'!S23+'CONTRACTACIO 4t TR 2022'!S23</f>
        <v>0</v>
      </c>
      <c r="T23" s="78">
        <f>'CONTRACTACIO 1r TR 2022'!T23+'CONTRACTACIO 2n TR 2022'!T23+'CONTRACTACIO 3r TR 2022'!T23+'CONTRACTACIO 4t TR 2022'!T23</f>
        <v>0</v>
      </c>
      <c r="U23" s="67" t="str">
        <f t="shared" si="7"/>
        <v/>
      </c>
      <c r="V23" s="81">
        <f>'CONTRACTACIO 1r TR 2022'!AA23+'CONTRACTACIO 2n TR 2022'!AA23+'CONTRACTACIO 3r TR 2022'!AA23+'CONTRACTACIO 4t TR 2022'!AA23</f>
        <v>0</v>
      </c>
      <c r="W23" s="66" t="str">
        <f t="shared" si="8"/>
        <v/>
      </c>
      <c r="X23" s="77">
        <f>'CONTRACTACIO 1r TR 2022'!AC23+'CONTRACTACIO 2n TR 2022'!AC23+'CONTRACTACIO 3r TR 2022'!AC23+'CONTRACTACIO 4t TR 2022'!AC23</f>
        <v>0</v>
      </c>
      <c r="Y23" s="78">
        <f>'CONTRACTACIO 1r TR 2022'!AD23+'CONTRACTACIO 2n TR 2022'!AD23+'CONTRACTACIO 3r TR 2022'!AD23+'CONTRACTACIO 4t TR 2022'!AD23</f>
        <v>0</v>
      </c>
      <c r="Z23" s="67" t="str">
        <f t="shared" si="9"/>
        <v/>
      </c>
      <c r="AA23" s="81">
        <f>'CONTRACTACIO 1r TR 2022'!V23+'CONTRACTACIO 2n TR 2022'!V23+'CONTRACTACIO 3r TR 2022'!V23+'CONTRACTACIO 4t TR 2022'!V23</f>
        <v>0</v>
      </c>
      <c r="AB23" s="20" t="str">
        <f t="shared" si="10"/>
        <v/>
      </c>
      <c r="AC23" s="77">
        <f>'CONTRACTACIO 1r TR 2022'!X23+'CONTRACTACIO 2n TR 2022'!X23+'CONTRACTACIO 3r TR 2022'!X23+'CONTRACTACIO 4t TR 2022'!X23</f>
        <v>0</v>
      </c>
      <c r="AD23" s="78">
        <f>'CONTRACTACIO 1r TR 2022'!Y23+'CONTRACTACIO 2n TR 2022'!Y23+'CONTRACTACIO 3r TR 2022'!Y23+'CONTRACTACIO 4t TR 2022'!Y23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2022'!B24+'CONTRACTACIO 2n TR 2022'!B24+'CONTRACTACIO 3r TR 2022'!B24+'CONTRACTACIO 4t TR 2022'!B24</f>
        <v>0</v>
      </c>
      <c r="C24" s="66" t="str">
        <f t="shared" si="0"/>
        <v/>
      </c>
      <c r="D24" s="77">
        <f>'CONTRACTACIO 1r TR 2022'!D24+'CONTRACTACIO 2n TR 2022'!D24+'CONTRACTACIO 3r TR 2022'!D24+'CONTRACTACIO 4t TR 2022'!D24</f>
        <v>0</v>
      </c>
      <c r="E24" s="78">
        <f>'CONTRACTACIO 1r TR 2022'!E24+'CONTRACTACIO 2n TR 2022'!E24+'CONTRACTACIO 3r TR 2022'!E24+'CONTRACTACIO 4t TR 2022'!E24</f>
        <v>0</v>
      </c>
      <c r="F24" s="67" t="str">
        <f t="shared" si="1"/>
        <v/>
      </c>
      <c r="G24" s="81">
        <f>'CONTRACTACIO 1r TR 2022'!G24+'CONTRACTACIO 2n TR 2022'!G24+'CONTRACTACIO 3r TR 2022'!G24+'CONTRACTACIO 4t TR 2022'!G24</f>
        <v>0</v>
      </c>
      <c r="H24" s="66" t="str">
        <f t="shared" si="2"/>
        <v/>
      </c>
      <c r="I24" s="77">
        <f>'CONTRACTACIO 1r TR 2022'!I24+'CONTRACTACIO 2n TR 2022'!I24+'CONTRACTACIO 3r TR 2022'!I24+'CONTRACTACIO 4t TR 2022'!I24</f>
        <v>0</v>
      </c>
      <c r="J24" s="78">
        <f>'CONTRACTACIO 1r TR 2022'!J24+'CONTRACTACIO 2n TR 2022'!J24+'CONTRACTACIO 3r TR 2022'!J24+'CONTRACTACIO 4t TR 2022'!J24</f>
        <v>0</v>
      </c>
      <c r="K24" s="67" t="str">
        <f t="shared" si="3"/>
        <v/>
      </c>
      <c r="L24" s="81">
        <f>'CONTRACTACIO 1r TR 2022'!L24+'CONTRACTACIO 2n TR 2022'!L24+'CONTRACTACIO 3r TR 2022'!L24+'CONTRACTACIO 4t TR 2022'!L24</f>
        <v>0</v>
      </c>
      <c r="M24" s="66" t="str">
        <f t="shared" si="4"/>
        <v/>
      </c>
      <c r="N24" s="77">
        <f>'CONTRACTACIO 1r TR 2022'!N24+'CONTRACTACIO 2n TR 2022'!N24+'CONTRACTACIO 3r TR 2022'!N24+'CONTRACTACIO 4t TR 2022'!N24</f>
        <v>0</v>
      </c>
      <c r="O24" s="78">
        <f>'CONTRACTACIO 1r TR 2022'!O24+'CONTRACTACIO 2n TR 2022'!O24+'CONTRACTACIO 3r TR 2022'!O24+'CONTRACTACIO 4t TR 2022'!O24</f>
        <v>0</v>
      </c>
      <c r="P24" s="67" t="str">
        <f t="shared" si="5"/>
        <v/>
      </c>
      <c r="Q24" s="81">
        <f>'CONTRACTACIO 1r TR 2022'!Q24+'CONTRACTACIO 2n TR 2022'!Q24+'CONTRACTACIO 3r TR 2022'!Q24+'CONTRACTACIO 4t TR 2022'!Q24</f>
        <v>0</v>
      </c>
      <c r="R24" s="66" t="str">
        <f t="shared" si="6"/>
        <v/>
      </c>
      <c r="S24" s="77">
        <f>'CONTRACTACIO 1r TR 2022'!S24+'CONTRACTACIO 2n TR 2022'!S24+'CONTRACTACIO 3r TR 2022'!S24+'CONTRACTACIO 4t TR 2022'!S24</f>
        <v>0</v>
      </c>
      <c r="T24" s="78">
        <f>'CONTRACTACIO 1r TR 2022'!T24+'CONTRACTACIO 2n TR 2022'!T24+'CONTRACTACIO 3r TR 2022'!T24+'CONTRACTACIO 4t TR 2022'!T24</f>
        <v>0</v>
      </c>
      <c r="U24" s="67" t="str">
        <f t="shared" si="7"/>
        <v/>
      </c>
      <c r="V24" s="81">
        <f>'CONTRACTACIO 1r TR 2022'!AA24+'CONTRACTACIO 2n TR 2022'!AA24+'CONTRACTACIO 3r TR 2022'!AA24+'CONTRACTACIO 4t TR 2022'!AA24</f>
        <v>0</v>
      </c>
      <c r="W24" s="66" t="str">
        <f t="shared" si="8"/>
        <v/>
      </c>
      <c r="X24" s="77">
        <f>'CONTRACTACIO 1r TR 2022'!AC24+'CONTRACTACIO 2n TR 2022'!AC24+'CONTRACTACIO 3r TR 2022'!AC24+'CONTRACTACIO 4t TR 2022'!AC24</f>
        <v>0</v>
      </c>
      <c r="Y24" s="78">
        <f>'CONTRACTACIO 1r TR 2022'!AD24+'CONTRACTACIO 2n TR 2022'!AD24+'CONTRACTACIO 3r TR 2022'!AD24+'CONTRACTACIO 4t TR 2022'!AD24</f>
        <v>0</v>
      </c>
      <c r="Z24" s="67" t="str">
        <f t="shared" si="9"/>
        <v/>
      </c>
      <c r="AA24" s="81">
        <f>'CONTRACTACIO 1r TR 2022'!V24+'CONTRACTACIO 2n TR 2022'!V24+'CONTRACTACIO 3r TR 2022'!V24+'CONTRACTACIO 4t TR 2022'!V24</f>
        <v>0</v>
      </c>
      <c r="AB24" s="20" t="str">
        <f t="shared" si="10"/>
        <v/>
      </c>
      <c r="AC24" s="77">
        <f>'CONTRACTACIO 1r TR 2022'!X24+'CONTRACTACIO 2n TR 2022'!X24+'CONTRACTACIO 3r TR 2022'!X24+'CONTRACTACIO 4t TR 2022'!X24</f>
        <v>0</v>
      </c>
      <c r="AD24" s="78">
        <f>'CONTRACTACIO 1r TR 2022'!Y24+'CONTRACTACIO 2n TR 2022'!Y24+'CONTRACTACIO 3r TR 2022'!Y24+'CONTRACTACIO 4t TR 2022'!Y24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34</v>
      </c>
      <c r="C25" s="17">
        <f t="shared" si="12"/>
        <v>1</v>
      </c>
      <c r="D25" s="18">
        <f t="shared" si="12"/>
        <v>1230102.8599999999</v>
      </c>
      <c r="E25" s="18">
        <f t="shared" si="12"/>
        <v>1488424.47</v>
      </c>
      <c r="F25" s="19">
        <f t="shared" si="12"/>
        <v>1</v>
      </c>
      <c r="G25" s="16">
        <f t="shared" si="12"/>
        <v>3449</v>
      </c>
      <c r="H25" s="17">
        <f t="shared" si="12"/>
        <v>1</v>
      </c>
      <c r="I25" s="18">
        <f t="shared" si="12"/>
        <v>31196265.260000002</v>
      </c>
      <c r="J25" s="18">
        <f t="shared" si="12"/>
        <v>37486598.859999999</v>
      </c>
      <c r="K25" s="19">
        <f t="shared" si="12"/>
        <v>0.99999999999999978</v>
      </c>
      <c r="L25" s="16">
        <f t="shared" si="12"/>
        <v>895</v>
      </c>
      <c r="M25" s="17">
        <f t="shared" si="12"/>
        <v>1</v>
      </c>
      <c r="N25" s="18">
        <f t="shared" si="12"/>
        <v>4897567.08</v>
      </c>
      <c r="O25" s="18">
        <f t="shared" si="12"/>
        <v>5906684.5300000003</v>
      </c>
      <c r="P25" s="19">
        <f t="shared" si="12"/>
        <v>1</v>
      </c>
      <c r="Q25" s="16">
        <f t="shared" si="12"/>
        <v>2</v>
      </c>
      <c r="R25" s="17">
        <f t="shared" si="12"/>
        <v>1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331</v>
      </c>
      <c r="AB25" s="17">
        <f t="shared" si="12"/>
        <v>1</v>
      </c>
      <c r="AC25" s="18">
        <f t="shared" si="12"/>
        <v>4835186.8</v>
      </c>
      <c r="AD25" s="18">
        <f t="shared" si="12"/>
        <v>5724409.6799999997</v>
      </c>
      <c r="AE25" s="19">
        <f t="shared" si="12"/>
        <v>1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35" customHeight="1" x14ac:dyDescent="0.3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3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1" t="s">
        <v>10</v>
      </c>
      <c r="B31" s="154" t="s">
        <v>17</v>
      </c>
      <c r="C31" s="155"/>
      <c r="D31" s="155"/>
      <c r="E31" s="155"/>
      <c r="F31" s="156"/>
      <c r="G31" s="25"/>
      <c r="H31" s="54"/>
      <c r="I31" s="54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2"/>
      <c r="B32" s="157"/>
      <c r="C32" s="158"/>
      <c r="D32" s="158"/>
      <c r="E32" s="158"/>
      <c r="F32" s="159"/>
      <c r="G32" s="25"/>
      <c r="J32" s="162"/>
      <c r="K32" s="163"/>
      <c r="L32" s="166"/>
      <c r="M32" s="167"/>
      <c r="N32" s="167"/>
      <c r="O32" s="167"/>
      <c r="P32" s="168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35" customHeight="1" thickBot="1" x14ac:dyDescent="0.35">
      <c r="A33" s="153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4"/>
      <c r="K33" s="165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">
      <c r="A34" s="41" t="s">
        <v>25</v>
      </c>
      <c r="B34" s="9">
        <f t="shared" ref="B34:B43" si="13">B13+G13+L13+Q13+V13+AA13</f>
        <v>80</v>
      </c>
      <c r="C34" s="8">
        <f t="shared" ref="C34:C40" si="14">IF(B34,B34/$B$46,"")</f>
        <v>1.6981532583315643E-2</v>
      </c>
      <c r="D34" s="10">
        <f t="shared" ref="D34:D43" si="15">D13+I13+N13+S13+X13+AC13</f>
        <v>21968207.809999999</v>
      </c>
      <c r="E34" s="11">
        <f t="shared" ref="E34:E43" si="16">E13+J13+O13+T13+Y13+AD13</f>
        <v>26581090.43</v>
      </c>
      <c r="F34" s="21">
        <f t="shared" ref="F34:F40" si="17">IF(E34,E34/$E$46,"")</f>
        <v>0.52525448941997621</v>
      </c>
      <c r="J34" s="149" t="s">
        <v>3</v>
      </c>
      <c r="K34" s="150"/>
      <c r="L34" s="57">
        <f>B25</f>
        <v>34</v>
      </c>
      <c r="M34" s="8">
        <f t="shared" ref="M34:M39" si="18">IF(L34,L34/$L$40,"")</f>
        <v>7.2171513479091492E-3</v>
      </c>
      <c r="N34" s="58">
        <f>D25</f>
        <v>1230102.8599999999</v>
      </c>
      <c r="O34" s="58">
        <f>E25</f>
        <v>1488424.47</v>
      </c>
      <c r="P34" s="59">
        <f t="shared" ref="P34:P39" si="19">IF(O34,O34/$O$40,"")</f>
        <v>2.9411947455236457E-2</v>
      </c>
    </row>
    <row r="35" spans="1:33" s="25" customFormat="1" ht="30" customHeight="1" x14ac:dyDescent="0.3">
      <c r="A35" s="43" t="s">
        <v>18</v>
      </c>
      <c r="B35" s="12">
        <f t="shared" si="13"/>
        <v>23</v>
      </c>
      <c r="C35" s="8">
        <f t="shared" si="14"/>
        <v>4.8821906177032477E-3</v>
      </c>
      <c r="D35" s="13">
        <f t="shared" si="15"/>
        <v>1497498.8599999999</v>
      </c>
      <c r="E35" s="14">
        <f t="shared" si="16"/>
        <v>1811974.58</v>
      </c>
      <c r="F35" s="21">
        <f t="shared" si="17"/>
        <v>3.5805445429947916E-2</v>
      </c>
      <c r="J35" s="145" t="s">
        <v>1</v>
      </c>
      <c r="K35" s="146"/>
      <c r="L35" s="60">
        <f>G25</f>
        <v>3449</v>
      </c>
      <c r="M35" s="8">
        <f t="shared" si="18"/>
        <v>0.73211632349819566</v>
      </c>
      <c r="N35" s="61">
        <f>I25</f>
        <v>31196265.260000002</v>
      </c>
      <c r="O35" s="61">
        <f>J25</f>
        <v>37486598.859999999</v>
      </c>
      <c r="P35" s="59">
        <f t="shared" si="19"/>
        <v>0.74075231774834149</v>
      </c>
    </row>
    <row r="36" spans="1:33" s="25" customFormat="1" ht="30" customHeight="1" x14ac:dyDescent="0.3">
      <c r="A36" s="43" t="s">
        <v>19</v>
      </c>
      <c r="B36" s="12">
        <f t="shared" si="13"/>
        <v>13</v>
      </c>
      <c r="C36" s="8">
        <f t="shared" si="14"/>
        <v>2.7594990447887924E-3</v>
      </c>
      <c r="D36" s="13">
        <f t="shared" si="15"/>
        <v>462565.72</v>
      </c>
      <c r="E36" s="14">
        <f t="shared" si="16"/>
        <v>555492.43999999994</v>
      </c>
      <c r="F36" s="21">
        <f t="shared" si="17"/>
        <v>1.0976784369220354E-2</v>
      </c>
      <c r="J36" s="145" t="s">
        <v>2</v>
      </c>
      <c r="K36" s="146"/>
      <c r="L36" s="60">
        <f>L25</f>
        <v>895</v>
      </c>
      <c r="M36" s="8">
        <f t="shared" si="18"/>
        <v>0.18998089577584376</v>
      </c>
      <c r="N36" s="61">
        <f>N25</f>
        <v>4897567.08</v>
      </c>
      <c r="O36" s="61">
        <f>O25</f>
        <v>5906684.5300000003</v>
      </c>
      <c r="P36" s="59">
        <f t="shared" si="19"/>
        <v>0.11671878454875044</v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5" t="s">
        <v>34</v>
      </c>
      <c r="K37" s="146"/>
      <c r="L37" s="60">
        <f>Q25</f>
        <v>2</v>
      </c>
      <c r="M37" s="8">
        <f t="shared" si="18"/>
        <v>4.2453831458289112E-4</v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1</v>
      </c>
      <c r="C38" s="8">
        <f t="shared" si="14"/>
        <v>2.1226915729144556E-4</v>
      </c>
      <c r="D38" s="13">
        <f t="shared" si="15"/>
        <v>18990</v>
      </c>
      <c r="E38" s="22">
        <f t="shared" si="16"/>
        <v>18990</v>
      </c>
      <c r="F38" s="21">
        <f t="shared" si="17"/>
        <v>3.7525107483279974E-4</v>
      </c>
      <c r="G38" s="25"/>
      <c r="H38" s="25"/>
      <c r="I38" s="25"/>
      <c r="J38" s="145" t="s">
        <v>5</v>
      </c>
      <c r="K38" s="146"/>
      <c r="L38" s="60">
        <f>AA25</f>
        <v>331</v>
      </c>
      <c r="M38" s="8">
        <f t="shared" si="18"/>
        <v>7.0261091063468478E-2</v>
      </c>
      <c r="N38" s="61">
        <f>AC25</f>
        <v>4835186.8</v>
      </c>
      <c r="O38" s="61">
        <f>AD25</f>
        <v>5724409.6799999997</v>
      </c>
      <c r="P38" s="59">
        <f t="shared" si="19"/>
        <v>0.11311695024767157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88</v>
      </c>
      <c r="C39" s="8">
        <f t="shared" si="14"/>
        <v>1.8679685841647208E-2</v>
      </c>
      <c r="D39" s="13">
        <f t="shared" si="15"/>
        <v>4695323.6899999995</v>
      </c>
      <c r="E39" s="22">
        <f t="shared" si="16"/>
        <v>5602357.4499999993</v>
      </c>
      <c r="F39" s="21">
        <f t="shared" si="17"/>
        <v>0.11070514242812232</v>
      </c>
      <c r="G39" s="25"/>
      <c r="H39" s="25"/>
      <c r="I39" s="25"/>
      <c r="J39" s="145" t="s">
        <v>4</v>
      </c>
      <c r="K39" s="146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91</v>
      </c>
      <c r="C40" s="8">
        <f t="shared" si="14"/>
        <v>1.9316493313521546E-2</v>
      </c>
      <c r="D40" s="13">
        <f t="shared" si="15"/>
        <v>1538636.21</v>
      </c>
      <c r="E40" s="23">
        <f t="shared" si="16"/>
        <v>1833694.29</v>
      </c>
      <c r="F40" s="21">
        <f t="shared" si="17"/>
        <v>3.6234636821341107E-2</v>
      </c>
      <c r="G40" s="25"/>
      <c r="H40" s="25"/>
      <c r="I40" s="25"/>
      <c r="J40" s="147" t="s">
        <v>0</v>
      </c>
      <c r="K40" s="148"/>
      <c r="L40" s="83">
        <f>SUM(L34:L39)</f>
        <v>4711</v>
      </c>
      <c r="M40" s="17">
        <f>SUM(M34:M39)</f>
        <v>0.99999999999999989</v>
      </c>
      <c r="N40" s="84">
        <f>SUM(N34:N39)</f>
        <v>42159122</v>
      </c>
      <c r="O40" s="85">
        <f>SUM(O34:O39)</f>
        <v>50606117.539999999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2726</v>
      </c>
      <c r="C41" s="8">
        <f>IF(B41,B41/$B$46,"")</f>
        <v>0.57864572277648063</v>
      </c>
      <c r="D41" s="13">
        <f t="shared" si="15"/>
        <v>11406334</v>
      </c>
      <c r="E41" s="23">
        <f t="shared" si="16"/>
        <v>13558973.039999999</v>
      </c>
      <c r="F41" s="21">
        <f>IF(E41,E41/$E$46,"")</f>
        <v>0.2679315011526569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">
      <c r="A42" s="46" t="s">
        <v>32</v>
      </c>
      <c r="B42" s="12">
        <f t="shared" si="13"/>
        <v>1689</v>
      </c>
      <c r="C42" s="8">
        <f>IF(B42,B42/$B$46,"")</f>
        <v>0.35852260666525154</v>
      </c>
      <c r="D42" s="13">
        <f t="shared" si="15"/>
        <v>571565.71000000008</v>
      </c>
      <c r="E42" s="14">
        <f t="shared" si="16"/>
        <v>643545.30999999994</v>
      </c>
      <c r="F42" s="21">
        <f>IF(E42,E42/$E$46,"")</f>
        <v>1.2716749303902437E-2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4711</v>
      </c>
      <c r="C46" s="17">
        <f>SUM(C34:C45)</f>
        <v>1</v>
      </c>
      <c r="D46" s="18">
        <f>SUM(D34:D45)</f>
        <v>42159122</v>
      </c>
      <c r="E46" s="18">
        <f>SUM(E34:E45)</f>
        <v>50606117.539999999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2023-08-01T11:26:02Z</dcterms:modified>
</cp:coreProperties>
</file>