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I23" i="7"/>
  <c r="D44" i="7" s="1"/>
  <c r="G23" i="7"/>
  <c r="E23" i="7"/>
  <c r="D23" i="7"/>
  <c r="B23" i="7"/>
  <c r="B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E42" i="7" s="1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D42" i="7" s="1"/>
  <c r="N21" i="7"/>
  <c r="AC21" i="7"/>
  <c r="S21" i="7"/>
  <c r="X21" i="7"/>
  <c r="I14" i="7"/>
  <c r="N14" i="7"/>
  <c r="D14" i="7"/>
  <c r="S14" i="7"/>
  <c r="X14" i="7"/>
  <c r="AC14" i="7"/>
  <c r="I15" i="7"/>
  <c r="N15" i="7"/>
  <c r="D36" i="7" s="1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B42" i="7" s="1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Q19" i="7"/>
  <c r="R19" i="7"/>
  <c r="V19" i="7"/>
  <c r="W19" i="7"/>
  <c r="U18" i="7"/>
  <c r="R15" i="7"/>
  <c r="J25" i="6"/>
  <c r="K23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19" i="6" s="1"/>
  <c r="H15" i="6"/>
  <c r="B25" i="6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1" i="6"/>
  <c r="P24" i="6"/>
  <c r="M1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F19" i="5" s="1"/>
  <c r="J25" i="5"/>
  <c r="K23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 s="1"/>
  <c r="G25" i="5"/>
  <c r="H23" i="5" s="1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F13" i="5"/>
  <c r="F14" i="5"/>
  <c r="F15" i="5"/>
  <c r="F16" i="5"/>
  <c r="F17" i="5"/>
  <c r="F18" i="5"/>
  <c r="C15" i="5"/>
  <c r="C16" i="5"/>
  <c r="C17" i="5"/>
  <c r="C18" i="5"/>
  <c r="C21" i="5"/>
  <c r="E45" i="4"/>
  <c r="E34" i="4"/>
  <c r="E35" i="4"/>
  <c r="E36" i="4"/>
  <c r="E37" i="4"/>
  <c r="E38" i="4"/>
  <c r="E39" i="4"/>
  <c r="E40" i="4"/>
  <c r="E41" i="4"/>
  <c r="E46" i="4" s="1"/>
  <c r="F42" i="4" s="1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E25" i="4"/>
  <c r="F13" i="4" s="1"/>
  <c r="F18" i="4"/>
  <c r="F16" i="4"/>
  <c r="F17" i="4"/>
  <c r="F21" i="4"/>
  <c r="F24" i="4"/>
  <c r="D25" i="4"/>
  <c r="N34" i="4" s="1"/>
  <c r="B25" i="4"/>
  <c r="L34" i="4" s="1"/>
  <c r="C16" i="4"/>
  <c r="C17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F13" i="1" s="1"/>
  <c r="F25" i="1" s="1"/>
  <c r="Y25" i="1"/>
  <c r="O38" i="1"/>
  <c r="I25" i="1"/>
  <c r="N35" i="1" s="1"/>
  <c r="N25" i="1"/>
  <c r="N36" i="1" s="1"/>
  <c r="D25" i="1"/>
  <c r="N34" i="1"/>
  <c r="X25" i="1"/>
  <c r="N38" i="1"/>
  <c r="G25" i="1"/>
  <c r="L35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F45" i="1"/>
  <c r="H20" i="6"/>
  <c r="M18" i="6"/>
  <c r="M13" i="6"/>
  <c r="P19" i="6"/>
  <c r="P14" i="6"/>
  <c r="Z21" i="6"/>
  <c r="H22" i="6"/>
  <c r="O35" i="6"/>
  <c r="K22" i="6"/>
  <c r="AB25" i="6"/>
  <c r="AE25" i="6"/>
  <c r="M13" i="5"/>
  <c r="M25" i="5"/>
  <c r="AB25" i="5"/>
  <c r="M39" i="5"/>
  <c r="H22" i="5"/>
  <c r="O38" i="5"/>
  <c r="K22" i="5"/>
  <c r="U25" i="5"/>
  <c r="M14" i="4"/>
  <c r="P21" i="4"/>
  <c r="AE25" i="4"/>
  <c r="H22" i="4"/>
  <c r="K22" i="4"/>
  <c r="Z21" i="4"/>
  <c r="U25" i="4"/>
  <c r="AB25" i="4"/>
  <c r="L34" i="1"/>
  <c r="F20" i="1"/>
  <c r="O34" i="1"/>
  <c r="C13" i="1"/>
  <c r="H16" i="1"/>
  <c r="H13" i="1"/>
  <c r="H14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24" i="6"/>
  <c r="H14" i="6"/>
  <c r="D35" i="7"/>
  <c r="K19" i="6"/>
  <c r="K14" i="6"/>
  <c r="K18" i="6"/>
  <c r="K21" i="6"/>
  <c r="K13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P15" i="5"/>
  <c r="P18" i="5"/>
  <c r="P13" i="5"/>
  <c r="P25" i="5" s="1"/>
  <c r="P19" i="5"/>
  <c r="P14" i="5"/>
  <c r="H15" i="5"/>
  <c r="W18" i="5"/>
  <c r="W25" i="5"/>
  <c r="Z25" i="5"/>
  <c r="R16" i="5"/>
  <c r="R25" i="5"/>
  <c r="H13" i="5"/>
  <c r="K19" i="5"/>
  <c r="C14" i="5"/>
  <c r="C13" i="5"/>
  <c r="F23" i="7"/>
  <c r="F43" i="5"/>
  <c r="AE21" i="5"/>
  <c r="AE20" i="5"/>
  <c r="F21" i="5"/>
  <c r="P21" i="5"/>
  <c r="C43" i="6"/>
  <c r="B36" i="7"/>
  <c r="S25" i="7"/>
  <c r="N37" i="7"/>
  <c r="V25" i="7"/>
  <c r="D39" i="7"/>
  <c r="Y25" i="7"/>
  <c r="Z20" i="7"/>
  <c r="P15" i="4"/>
  <c r="H15" i="4"/>
  <c r="H14" i="4"/>
  <c r="K15" i="4"/>
  <c r="K14" i="4"/>
  <c r="C15" i="4"/>
  <c r="F15" i="4"/>
  <c r="P14" i="4"/>
  <c r="P13" i="4"/>
  <c r="P18" i="4"/>
  <c r="H24" i="4"/>
  <c r="K24" i="4"/>
  <c r="C14" i="4"/>
  <c r="F14" i="4"/>
  <c r="F20" i="4"/>
  <c r="AD25" i="7"/>
  <c r="O38" i="7"/>
  <c r="W17" i="4"/>
  <c r="O38" i="4"/>
  <c r="E38" i="7"/>
  <c r="Z17" i="4"/>
  <c r="C18" i="4"/>
  <c r="C20" i="4"/>
  <c r="H13" i="4"/>
  <c r="M13" i="4"/>
  <c r="M25" i="4" s="1"/>
  <c r="W20" i="4"/>
  <c r="M20" i="4"/>
  <c r="O36" i="4"/>
  <c r="P20" i="4"/>
  <c r="L36" i="4"/>
  <c r="P18" i="7"/>
  <c r="F43" i="4"/>
  <c r="K22" i="7"/>
  <c r="Z14" i="7"/>
  <c r="B40" i="7"/>
  <c r="Q25" i="7"/>
  <c r="C24" i="7"/>
  <c r="B35" i="7"/>
  <c r="B37" i="7"/>
  <c r="AC25" i="7"/>
  <c r="N38" i="7"/>
  <c r="E37" i="7"/>
  <c r="B39" i="7"/>
  <c r="D40" i="7"/>
  <c r="D38" i="7"/>
  <c r="E39" i="7"/>
  <c r="E35" i="7"/>
  <c r="D45" i="7"/>
  <c r="E45" i="7"/>
  <c r="AA25" i="7"/>
  <c r="B45" i="7"/>
  <c r="D37" i="7"/>
  <c r="C35" i="1"/>
  <c r="B38" i="7"/>
  <c r="R17" i="7"/>
  <c r="H22" i="7"/>
  <c r="F38" i="1"/>
  <c r="P17" i="7"/>
  <c r="P16" i="7"/>
  <c r="F37" i="4"/>
  <c r="Z16" i="7"/>
  <c r="P39" i="1"/>
  <c r="F37" i="1"/>
  <c r="M16" i="7"/>
  <c r="F43" i="1"/>
  <c r="F24" i="7"/>
  <c r="C25" i="1"/>
  <c r="C22" i="7"/>
  <c r="C23" i="7"/>
  <c r="Z25" i="6"/>
  <c r="Z25" i="4"/>
  <c r="F15" i="7"/>
  <c r="F22" i="7"/>
  <c r="F35" i="1"/>
  <c r="F39" i="1"/>
  <c r="C25" i="6"/>
  <c r="C39" i="5"/>
  <c r="C43" i="5"/>
  <c r="P39" i="5"/>
  <c r="P37" i="5"/>
  <c r="AE25" i="5"/>
  <c r="C36" i="4"/>
  <c r="C43" i="4"/>
  <c r="P25" i="4"/>
  <c r="W25" i="4"/>
  <c r="C45" i="1"/>
  <c r="C37" i="1"/>
  <c r="P38" i="1"/>
  <c r="C39" i="1"/>
  <c r="C15" i="7"/>
  <c r="K24" i="7"/>
  <c r="W25" i="6"/>
  <c r="F37" i="6"/>
  <c r="C39" i="6"/>
  <c r="C37" i="6"/>
  <c r="C35" i="6"/>
  <c r="F35" i="6"/>
  <c r="M37" i="6"/>
  <c r="P37" i="6"/>
  <c r="U13" i="7"/>
  <c r="U16" i="7"/>
  <c r="F45" i="6"/>
  <c r="M38" i="6"/>
  <c r="P38" i="6"/>
  <c r="F39" i="6"/>
  <c r="AB18" i="7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C35" i="5"/>
  <c r="F18" i="7"/>
  <c r="F35" i="5"/>
  <c r="F21" i="7"/>
  <c r="F14" i="7"/>
  <c r="L39" i="7"/>
  <c r="W20" i="7"/>
  <c r="W25" i="7"/>
  <c r="O39" i="7"/>
  <c r="Z21" i="7"/>
  <c r="Z25" i="7"/>
  <c r="AE18" i="7"/>
  <c r="AE21" i="7"/>
  <c r="AE17" i="7"/>
  <c r="F35" i="4"/>
  <c r="F36" i="4"/>
  <c r="C38" i="4"/>
  <c r="C35" i="4"/>
  <c r="F38" i="4"/>
  <c r="P21" i="7"/>
  <c r="F45" i="4"/>
  <c r="C45" i="4"/>
  <c r="K15" i="7"/>
  <c r="K14" i="7"/>
  <c r="K16" i="7"/>
  <c r="AB20" i="7"/>
  <c r="AB17" i="7"/>
  <c r="C18" i="7"/>
  <c r="C14" i="7"/>
  <c r="R13" i="7"/>
  <c r="M18" i="7"/>
  <c r="M13" i="7"/>
  <c r="P13" i="7"/>
  <c r="P14" i="7"/>
  <c r="M14" i="7"/>
  <c r="L38" i="7"/>
  <c r="H15" i="7"/>
  <c r="H16" i="7"/>
  <c r="H14" i="7"/>
  <c r="H24" i="7"/>
  <c r="P37" i="1"/>
  <c r="M38" i="1"/>
  <c r="F43" i="7"/>
  <c r="C38" i="7"/>
  <c r="C43" i="7"/>
  <c r="R25" i="7"/>
  <c r="U25" i="7"/>
  <c r="AE25" i="7"/>
  <c r="AB25" i="7"/>
  <c r="P37" i="4"/>
  <c r="P38" i="4"/>
  <c r="F38" i="7"/>
  <c r="M37" i="4"/>
  <c r="M38" i="4"/>
  <c r="F35" i="7"/>
  <c r="F45" i="7"/>
  <c r="F37" i="7"/>
  <c r="C37" i="7"/>
  <c r="C35" i="7"/>
  <c r="C45" i="7"/>
  <c r="M37" i="7"/>
  <c r="M39" i="7"/>
  <c r="P39" i="7"/>
  <c r="P38" i="7"/>
  <c r="P37" i="7"/>
  <c r="M38" i="7"/>
  <c r="O25" i="7" l="1"/>
  <c r="O36" i="7" s="1"/>
  <c r="C20" i="5"/>
  <c r="P15" i="6"/>
  <c r="P20" i="6"/>
  <c r="K13" i="5"/>
  <c r="F20" i="5"/>
  <c r="F25" i="5" s="1"/>
  <c r="M20" i="6"/>
  <c r="E41" i="7"/>
  <c r="E46" i="6"/>
  <c r="K20" i="6"/>
  <c r="K25" i="6" s="1"/>
  <c r="M19" i="6"/>
  <c r="H23" i="6"/>
  <c r="B46" i="6"/>
  <c r="C44" i="6" s="1"/>
  <c r="L35" i="6"/>
  <c r="L40" i="6" s="1"/>
  <c r="H13" i="6"/>
  <c r="F25" i="6"/>
  <c r="O40" i="6"/>
  <c r="D46" i="6"/>
  <c r="M15" i="6"/>
  <c r="N40" i="6"/>
  <c r="N25" i="7"/>
  <c r="N36" i="7" s="1"/>
  <c r="L35" i="5"/>
  <c r="L40" i="5" s="1"/>
  <c r="M35" i="5" s="1"/>
  <c r="H20" i="5"/>
  <c r="K20" i="5"/>
  <c r="K21" i="5"/>
  <c r="E46" i="5"/>
  <c r="F41" i="5" s="1"/>
  <c r="H21" i="5"/>
  <c r="B46" i="5"/>
  <c r="C44" i="5" s="1"/>
  <c r="C19" i="5"/>
  <c r="N40" i="5"/>
  <c r="O34" i="5"/>
  <c r="D46" i="5"/>
  <c r="O35" i="5"/>
  <c r="K20" i="4"/>
  <c r="K21" i="4"/>
  <c r="H21" i="4"/>
  <c r="F40" i="4"/>
  <c r="F41" i="4"/>
  <c r="H20" i="4"/>
  <c r="H18" i="4"/>
  <c r="F34" i="4"/>
  <c r="E25" i="7"/>
  <c r="F20" i="7" s="1"/>
  <c r="F39" i="4"/>
  <c r="B25" i="7"/>
  <c r="C20" i="7" s="1"/>
  <c r="K18" i="4"/>
  <c r="K13" i="4"/>
  <c r="J25" i="7"/>
  <c r="K23" i="7" s="1"/>
  <c r="K19" i="4"/>
  <c r="B46" i="4"/>
  <c r="C41" i="4" s="1"/>
  <c r="H19" i="4"/>
  <c r="O35" i="4"/>
  <c r="O40" i="4" s="1"/>
  <c r="P36" i="4" s="1"/>
  <c r="D34" i="7"/>
  <c r="D46" i="4"/>
  <c r="F19" i="4"/>
  <c r="F25" i="4" s="1"/>
  <c r="O34" i="4"/>
  <c r="E34" i="7"/>
  <c r="D25" i="7"/>
  <c r="N34" i="7" s="1"/>
  <c r="C19" i="4"/>
  <c r="B34" i="7"/>
  <c r="C13" i="4"/>
  <c r="E40" i="7"/>
  <c r="F44" i="4"/>
  <c r="N40" i="4"/>
  <c r="L35" i="4"/>
  <c r="E44" i="7"/>
  <c r="K23" i="1"/>
  <c r="P20" i="7"/>
  <c r="P15" i="7"/>
  <c r="P19" i="7"/>
  <c r="E36" i="7"/>
  <c r="K21" i="1"/>
  <c r="H21" i="1"/>
  <c r="K19" i="1"/>
  <c r="E46" i="1"/>
  <c r="F44" i="1" s="1"/>
  <c r="D46" i="1"/>
  <c r="M19" i="1"/>
  <c r="M25" i="1" s="1"/>
  <c r="L25" i="7"/>
  <c r="M15" i="7" s="1"/>
  <c r="H19" i="1"/>
  <c r="B46" i="1"/>
  <c r="G25" i="7"/>
  <c r="N40" i="1"/>
  <c r="D41" i="7"/>
  <c r="B41" i="7"/>
  <c r="O40" i="1"/>
  <c r="P35" i="1" s="1"/>
  <c r="K20" i="1"/>
  <c r="K25" i="1" s="1"/>
  <c r="I25" i="7"/>
  <c r="N35" i="7" s="1"/>
  <c r="L40" i="1"/>
  <c r="H20" i="1"/>
  <c r="P25" i="6" l="1"/>
  <c r="C25" i="5"/>
  <c r="K25" i="5"/>
  <c r="H25" i="5"/>
  <c r="C19" i="7"/>
  <c r="F40" i="5"/>
  <c r="F13" i="7"/>
  <c r="F44" i="5"/>
  <c r="H25" i="4"/>
  <c r="F36" i="6"/>
  <c r="F42" i="6"/>
  <c r="H25" i="6"/>
  <c r="C42" i="6"/>
  <c r="F34" i="6"/>
  <c r="F40" i="6"/>
  <c r="F44" i="6"/>
  <c r="F41" i="6"/>
  <c r="M25" i="6"/>
  <c r="C41" i="6"/>
  <c r="C36" i="6"/>
  <c r="C40" i="6"/>
  <c r="C34" i="6"/>
  <c r="F19" i="7"/>
  <c r="M35" i="6"/>
  <c r="M34" i="6"/>
  <c r="P35" i="6"/>
  <c r="P36" i="6"/>
  <c r="P34" i="6"/>
  <c r="N40" i="7"/>
  <c r="M36" i="6"/>
  <c r="D46" i="7"/>
  <c r="C41" i="5"/>
  <c r="C34" i="5"/>
  <c r="F42" i="5"/>
  <c r="F34" i="5"/>
  <c r="K21" i="7"/>
  <c r="C40" i="5"/>
  <c r="C42" i="5"/>
  <c r="M36" i="5"/>
  <c r="L34" i="7"/>
  <c r="O34" i="7"/>
  <c r="C13" i="7"/>
  <c r="C25" i="7" s="1"/>
  <c r="M34" i="5"/>
  <c r="O40" i="5"/>
  <c r="E46" i="7"/>
  <c r="F42" i="7" s="1"/>
  <c r="C42" i="4"/>
  <c r="M20" i="7"/>
  <c r="K25" i="4"/>
  <c r="C40" i="4"/>
  <c r="F46" i="4"/>
  <c r="K20" i="7"/>
  <c r="K18" i="7"/>
  <c r="K13" i="7"/>
  <c r="O35" i="7"/>
  <c r="K19" i="7"/>
  <c r="H23" i="7"/>
  <c r="H18" i="7"/>
  <c r="C44" i="4"/>
  <c r="C34" i="4"/>
  <c r="C39" i="4"/>
  <c r="B46" i="7"/>
  <c r="C25" i="4"/>
  <c r="P35" i="4"/>
  <c r="P34" i="4"/>
  <c r="L40" i="4"/>
  <c r="M36" i="4" s="1"/>
  <c r="C36" i="1"/>
  <c r="C44" i="1"/>
  <c r="P25" i="7"/>
  <c r="F34" i="1"/>
  <c r="F36" i="1"/>
  <c r="P34" i="1"/>
  <c r="H20" i="7"/>
  <c r="H13" i="7"/>
  <c r="C42" i="1"/>
  <c r="C34" i="1"/>
  <c r="M36" i="1"/>
  <c r="M34" i="1"/>
  <c r="F40" i="1"/>
  <c r="F42" i="1"/>
  <c r="M35" i="1"/>
  <c r="H19" i="7"/>
  <c r="H21" i="7"/>
  <c r="F41" i="1"/>
  <c r="F46" i="1" s="1"/>
  <c r="L36" i="7"/>
  <c r="M19" i="7"/>
  <c r="M25" i="7" s="1"/>
  <c r="L35" i="7"/>
  <c r="C41" i="1"/>
  <c r="C40" i="1"/>
  <c r="H25" i="1"/>
  <c r="P36" i="1"/>
  <c r="P40" i="1" s="1"/>
  <c r="F25" i="7" l="1"/>
  <c r="F39" i="7"/>
  <c r="C46" i="5"/>
  <c r="F46" i="5"/>
  <c r="F46" i="6"/>
  <c r="M40" i="6"/>
  <c r="C46" i="6"/>
  <c r="P40" i="6"/>
  <c r="K25" i="7"/>
  <c r="P35" i="5"/>
  <c r="P36" i="5"/>
  <c r="M40" i="5"/>
  <c r="L40" i="7"/>
  <c r="M36" i="7" s="1"/>
  <c r="O40" i="7"/>
  <c r="P34" i="7" s="1"/>
  <c r="P34" i="5"/>
  <c r="F41" i="7"/>
  <c r="F40" i="7"/>
  <c r="F34" i="7"/>
  <c r="F36" i="7"/>
  <c r="F44" i="7"/>
  <c r="C46" i="4"/>
  <c r="C36" i="7"/>
  <c r="C39" i="7"/>
  <c r="C40" i="7"/>
  <c r="C42" i="7"/>
  <c r="C34" i="7"/>
  <c r="C41" i="7"/>
  <c r="C44" i="7"/>
  <c r="P40" i="4"/>
  <c r="M35" i="4"/>
  <c r="M34" i="4"/>
  <c r="M40" i="1"/>
  <c r="H25" i="7"/>
  <c r="C46" i="1"/>
  <c r="M35" i="7" l="1"/>
  <c r="M34" i="7"/>
  <c r="P40" i="5"/>
  <c r="P36" i="7"/>
  <c r="F46" i="7"/>
  <c r="P35" i="7"/>
  <c r="C46" i="7"/>
  <c r="M40" i="4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<sst xmlns="http://schemas.openxmlformats.org/spreadsheetml/2006/main" count="457" uniqueCount="62">
  <si>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</si>
  <si>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</si>
  <si>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</si>
  <si>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</si>
  <si>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</si>
  <si>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</si>
  <si>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</si>
  <si>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</si>
  <si>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</si>
  <si>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</si>
  <si>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</si>
  <si>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</si>
  <si>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</si>
  <si>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</si>
  <si>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</si>
  <si>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</si>
  <si>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</si>
  <si>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</si>
  <si>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</si>
  <si>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</si>
  <si>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</si>
  <si>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</si>
  <si>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</si>
  <si>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</si>
  <si>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</si>
  <si>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</si>
  <si>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</si>
  <si>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</si>
  <si>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</si>
  <si>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</si>
  <si>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</si>
  <si>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</si>
  <si>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</si>
  <si>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</si>
  <si>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</si>
  <si>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</si>
  <si>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</si>
  <si>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</si>
  <si>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</si>
  <si>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</si>
  <si>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</si>
  <si>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</si>
  <si>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</si>
  <si>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</si>
  <si>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</si>
  <si>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</si>
  <si>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</si>
  <si>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</si>
  <si>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</si>
  <si>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</si>
  <si>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</si>
  <si>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</si>
  <si>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</si>
  <si>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</si>
  <si>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</si>
  <si>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</si>
  <si>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</si>
  <si>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</si>
  <si>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</si>
  <si>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</si>
  <si>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</si>
  <si>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D'EDUCACIÓ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</si>
</sst>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0" borderId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79">
    <cellStyle name="20% - Èmfasi1" xfId="21" builtinId="30" customBuiltin="1"/>
    <cellStyle name="20% - Èmfasi1 2" xfId="47"/>
    <cellStyle name="20% - Èmfasi1 3" xfId="65"/>
    <cellStyle name="20% - Èmfasi2" xfId="25" builtinId="34" customBuiltin="1"/>
    <cellStyle name="20% - Èmfasi2 2" xfId="49"/>
    <cellStyle name="20% - Èmfasi2 3" xfId="67"/>
    <cellStyle name="20% - Èmfasi3" xfId="29" builtinId="38" customBuiltin="1"/>
    <cellStyle name="20% - Èmfasi3 2" xfId="51"/>
    <cellStyle name="20% - Èmfasi3 3" xfId="69"/>
    <cellStyle name="20% - Èmfasi4" xfId="33" builtinId="42" customBuiltin="1"/>
    <cellStyle name="20% - Èmfasi4 2" xfId="53"/>
    <cellStyle name="20% - Èmfasi4 3" xfId="71"/>
    <cellStyle name="20% - Èmfasi5" xfId="37" builtinId="46" customBuiltin="1"/>
    <cellStyle name="20% - Èmfasi5 2" xfId="55"/>
    <cellStyle name="20% - Èmfasi5 3" xfId="73"/>
    <cellStyle name="20% - Èmfasi6" xfId="41" builtinId="50" customBuiltin="1"/>
    <cellStyle name="20% - Èmfasi6 2" xfId="57"/>
    <cellStyle name="20% - Èmfasi6 3" xfId="75"/>
    <cellStyle name="40% - Èmfasi1" xfId="22" builtinId="31" customBuiltin="1"/>
    <cellStyle name="40% - Èmfasi1 2" xfId="48"/>
    <cellStyle name="40% - Èmfasi1 3" xfId="66"/>
    <cellStyle name="40% - Èmfasi2" xfId="26" builtinId="35" customBuiltin="1"/>
    <cellStyle name="40% - Èmfasi2 2" xfId="50"/>
    <cellStyle name="40% - Èmfasi2 3" xfId="68"/>
    <cellStyle name="40% - Èmfasi3" xfId="30" builtinId="39" customBuiltin="1"/>
    <cellStyle name="40% - Èmfasi3 2" xfId="52"/>
    <cellStyle name="40% - Èmfasi3 3" xfId="70"/>
    <cellStyle name="40% - Èmfasi4" xfId="34" builtinId="43" customBuiltin="1"/>
    <cellStyle name="40% - Èmfasi4 2" xfId="54"/>
    <cellStyle name="40% - Èmfasi4 3" xfId="72"/>
    <cellStyle name="40% - Èmfasi5" xfId="38" builtinId="47" customBuiltin="1"/>
    <cellStyle name="40% - Èmfasi5 2" xfId="56"/>
    <cellStyle name="40% - Èmfasi5 3" xfId="74"/>
    <cellStyle name="40% - Èmfasi6" xfId="42" builtinId="51" customBuiltin="1"/>
    <cellStyle name="40% - Èmfasi6 2" xfId="58"/>
    <cellStyle name="40% - Èmfasi6 3" xfId="76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llaç 2" xfId="78"/>
    <cellStyle name="Entrada" xfId="11" builtinId="20" customBuiltin="1"/>
    <cellStyle name="Incorrecte" xfId="9" builtinId="27" customBuiltin="1"/>
    <cellStyle name="Moneda" xfId="2" builtinId="4"/>
    <cellStyle name="Moneda 2" xfId="63"/>
    <cellStyle name="Neutral" xfId="10" builtinId="28" customBuiltin="1"/>
    <cellStyle name="Normal" xfId="0" builtinId="0"/>
    <cellStyle name="Normal 2" xfId="44"/>
    <cellStyle name="Normal 3" xfId="45"/>
    <cellStyle name="Normal 3 2" xfId="77"/>
    <cellStyle name="Normal 4" xfId="60"/>
    <cellStyle name="Normal 5" xfId="61"/>
    <cellStyle name="Nota" xfId="17" builtinId="10" customBuiltin="1"/>
    <cellStyle name="Nota 2" xfId="46"/>
    <cellStyle name="Nota 3" xfId="64"/>
    <cellStyle name="Percentatge" xfId="1" builtinId="5"/>
    <cellStyle name="Percentatge 2" xfId="62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25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34</c:v>
                </c:pt>
                <c:pt idx="7">
                  <c:v>75</c:v>
                </c:pt>
                <c:pt idx="8">
                  <c:v>9</c:v>
                </c:pt>
                <c:pt idx="9">
                  <c:v>0</c:v>
                </c:pt>
                <c:pt idx="10">
                  <c:v>31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8325690.6400000006</c:v>
                </c:pt>
                <c:pt idx="1">
                  <c:v>0</c:v>
                </c:pt>
                <c:pt idx="2">
                  <c:v>116429.25</c:v>
                </c:pt>
                <c:pt idx="3">
                  <c:v>0</c:v>
                </c:pt>
                <c:pt idx="4">
                  <c:v>0</c:v>
                </c:pt>
                <c:pt idx="5">
                  <c:v>50192.35</c:v>
                </c:pt>
                <c:pt idx="6">
                  <c:v>4993610.25</c:v>
                </c:pt>
                <c:pt idx="7">
                  <c:v>413299.68000000005</c:v>
                </c:pt>
                <c:pt idx="8">
                  <c:v>7214.7999999999993</c:v>
                </c:pt>
                <c:pt idx="9">
                  <c:v>0</c:v>
                </c:pt>
                <c:pt idx="10">
                  <c:v>34605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27</c:v>
                </c:pt>
                <c:pt idx="1">
                  <c:v>119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11508151.790000001</c:v>
                </c:pt>
                <c:pt idx="1">
                  <c:v>2211325.69</c:v>
                </c:pt>
                <c:pt idx="2">
                  <c:v>221564.49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90" zoomScaleNormal="90" workbookViewId="0">
      <selection activeCell="T1" sqref="T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44974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2</v>
      </c>
      <c r="C13" s="20">
        <f t="shared" ref="C13:C24" si="0">IF(B13,B13/$B$25,"")</f>
        <v>1</v>
      </c>
      <c r="D13" s="6">
        <v>3085293.96</v>
      </c>
      <c r="E13" s="6">
        <v>3733205.69</v>
      </c>
      <c r="F13" s="21">
        <f t="shared" ref="F13:F24" si="1">IF(E13,E13/$E$25,"")</f>
        <v>1</v>
      </c>
      <c r="G13" s="1">
        <v>4</v>
      </c>
      <c r="H13" s="20">
        <f t="shared" ref="H13:H24" si="2">IF(G13,G13/$G$25,"")</f>
        <v>0.2</v>
      </c>
      <c r="I13" s="6">
        <v>335471.59999999998</v>
      </c>
      <c r="J13" s="6">
        <v>405920.63</v>
      </c>
      <c r="K13" s="21">
        <f t="shared" ref="K13:K24" si="3">IF(J13,J13/$J$25,"")</f>
        <v>0.90351998749960494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0.125</v>
      </c>
      <c r="N15" s="4">
        <v>27667.43</v>
      </c>
      <c r="O15" s="7">
        <v>33477.589999999997</v>
      </c>
      <c r="P15" s="21">
        <f t="shared" si="5"/>
        <v>0.66138985238762527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0.05</v>
      </c>
      <c r="I19" s="6">
        <v>82.62</v>
      </c>
      <c r="J19" s="7">
        <v>99.97</v>
      </c>
      <c r="K19" s="21">
        <f t="shared" si="3"/>
        <v>2.2251860702506178E-4</v>
      </c>
      <c r="L19" s="2">
        <v>1</v>
      </c>
      <c r="M19" s="20">
        <f t="shared" si="4"/>
        <v>0.125</v>
      </c>
      <c r="N19" s="6">
        <v>1215.8699999999999</v>
      </c>
      <c r="O19" s="7">
        <v>1471.2</v>
      </c>
      <c r="P19" s="21">
        <f t="shared" si="5"/>
        <v>2.9065316554527206E-2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0.45</v>
      </c>
      <c r="I20" s="70">
        <v>26316.370000000003</v>
      </c>
      <c r="J20" s="70">
        <v>30164.959999999999</v>
      </c>
      <c r="K20" s="67">
        <f t="shared" si="3"/>
        <v>6.7142791639158816E-2</v>
      </c>
      <c r="L20" s="68">
        <v>6</v>
      </c>
      <c r="M20" s="66">
        <f t="shared" si="4"/>
        <v>0.75</v>
      </c>
      <c r="N20" s="70">
        <v>13182.84</v>
      </c>
      <c r="O20" s="70">
        <v>15668.24</v>
      </c>
      <c r="P20" s="67">
        <f t="shared" si="5"/>
        <v>0.30954483105784758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0.1</v>
      </c>
      <c r="I21" s="98">
        <v>946.48</v>
      </c>
      <c r="J21" s="98">
        <v>1145.24</v>
      </c>
      <c r="K21" s="21">
        <f t="shared" si="3"/>
        <v>2.5491368361446609E-3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4</v>
      </c>
      <c r="H23" s="20">
        <f t="shared" si="2"/>
        <v>0.2</v>
      </c>
      <c r="I23" s="98">
        <v>11935</v>
      </c>
      <c r="J23" s="98">
        <v>11935</v>
      </c>
      <c r="K23" s="21">
        <f t="shared" si="3"/>
        <v>2.6565565418066543E-2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3085293.96</v>
      </c>
      <c r="E25" s="18">
        <f t="shared" si="12"/>
        <v>3733205.69</v>
      </c>
      <c r="F25" s="19">
        <f t="shared" si="12"/>
        <v>1</v>
      </c>
      <c r="G25" s="16">
        <f t="shared" si="12"/>
        <v>20</v>
      </c>
      <c r="H25" s="17">
        <f t="shared" si="12"/>
        <v>1</v>
      </c>
      <c r="I25" s="18">
        <f t="shared" si="12"/>
        <v>374752.06999999995</v>
      </c>
      <c r="J25" s="18">
        <f t="shared" si="12"/>
        <v>449265.8</v>
      </c>
      <c r="K25" s="19">
        <f t="shared" si="12"/>
        <v>1</v>
      </c>
      <c r="L25" s="16">
        <f t="shared" si="12"/>
        <v>8</v>
      </c>
      <c r="M25" s="17">
        <f t="shared" si="12"/>
        <v>1</v>
      </c>
      <c r="N25" s="18">
        <f t="shared" si="12"/>
        <v>42066.14</v>
      </c>
      <c r="O25" s="18">
        <f t="shared" si="12"/>
        <v>50617.029999999992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6</v>
      </c>
      <c r="C34" s="8">
        <f t="shared" ref="C34:C43" si="14">IF(B34,B34/$B$46,"")</f>
        <v>0.2</v>
      </c>
      <c r="D34" s="10">
        <f t="shared" ref="D34:D45" si="15">D13+I13+N13+S13+AC13+X13</f>
        <v>3420765.56</v>
      </c>
      <c r="E34" s="11">
        <f t="shared" ref="E34:E45" si="16">E13+J13+O13+T13+AD13+Y13</f>
        <v>4139126.32</v>
      </c>
      <c r="F34" s="21">
        <f t="shared" ref="F34:F43" si="17">IF(E34,E34/$E$46,"")</f>
        <v>0.97780292106908273</v>
      </c>
      <c r="J34" s="106" t="s">
        <v>3</v>
      </c>
      <c r="K34" s="107"/>
      <c r="L34" s="57">
        <f>B25</f>
        <v>2</v>
      </c>
      <c r="M34" s="8">
        <f t="shared" ref="M34:M39" si="18">IF(L34,L34/$L$40,"")</f>
        <v>6.6666666666666666E-2</v>
      </c>
      <c r="N34" s="58">
        <f>D25</f>
        <v>3085293.96</v>
      </c>
      <c r="O34" s="58">
        <f>E25</f>
        <v>3733205.69</v>
      </c>
      <c r="P34" s="59">
        <f t="shared" ref="P34:P39" si="19">IF(O34,O34/$O$40,"")</f>
        <v>0.88191061263231041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20</v>
      </c>
      <c r="M35" s="8">
        <f t="shared" si="18"/>
        <v>0.66666666666666663</v>
      </c>
      <c r="N35" s="61">
        <f>I25</f>
        <v>374752.06999999995</v>
      </c>
      <c r="O35" s="61">
        <f>J25</f>
        <v>449265.8</v>
      </c>
      <c r="P35" s="59">
        <f t="shared" si="19"/>
        <v>0.10613191712796972</v>
      </c>
    </row>
    <row r="36" spans="1:33" ht="30" customHeight="1" x14ac:dyDescent="0.25">
      <c r="A36" s="43" t="s">
        <v>19</v>
      </c>
      <c r="B36" s="12">
        <f t="shared" si="13"/>
        <v>1</v>
      </c>
      <c r="C36" s="8">
        <f t="shared" si="14"/>
        <v>3.3333333333333333E-2</v>
      </c>
      <c r="D36" s="13">
        <f t="shared" si="15"/>
        <v>27667.43</v>
      </c>
      <c r="E36" s="14">
        <f t="shared" si="16"/>
        <v>33477.589999999997</v>
      </c>
      <c r="F36" s="21">
        <f t="shared" si="17"/>
        <v>7.9085494767777743E-3</v>
      </c>
      <c r="G36" s="25"/>
      <c r="J36" s="102" t="s">
        <v>2</v>
      </c>
      <c r="K36" s="103"/>
      <c r="L36" s="60">
        <f>L25</f>
        <v>8</v>
      </c>
      <c r="M36" s="8">
        <f t="shared" si="18"/>
        <v>0.26666666666666666</v>
      </c>
      <c r="N36" s="61">
        <f>N25</f>
        <v>42066.14</v>
      </c>
      <c r="O36" s="61">
        <f>O25</f>
        <v>50617.029999999992</v>
      </c>
      <c r="P36" s="59">
        <f t="shared" si="19"/>
        <v>1.195747023971991E-2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6.6666666666666666E-2</v>
      </c>
      <c r="D40" s="13">
        <f t="shared" si="15"/>
        <v>1298.4899999999998</v>
      </c>
      <c r="E40" s="23">
        <f t="shared" si="16"/>
        <v>1571.17</v>
      </c>
      <c r="F40" s="21">
        <f t="shared" si="17"/>
        <v>3.7116398406901262E-4</v>
      </c>
      <c r="G40" s="25"/>
      <c r="J40" s="104" t="s">
        <v>0</v>
      </c>
      <c r="K40" s="105"/>
      <c r="L40" s="83">
        <f>SUM(L34:L39)</f>
        <v>30</v>
      </c>
      <c r="M40" s="17">
        <f>SUM(M34:M39)</f>
        <v>1</v>
      </c>
      <c r="N40" s="84">
        <f>SUM(N34:N39)</f>
        <v>3502112.17</v>
      </c>
      <c r="O40" s="85">
        <f>SUM(O34:O39)</f>
        <v>4233088.5199999996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15</v>
      </c>
      <c r="C41" s="8">
        <f t="shared" si="14"/>
        <v>0.5</v>
      </c>
      <c r="D41" s="13">
        <f t="shared" si="15"/>
        <v>39499.210000000006</v>
      </c>
      <c r="E41" s="23">
        <f t="shared" si="16"/>
        <v>45833.2</v>
      </c>
      <c r="F41" s="21">
        <f t="shared" si="17"/>
        <v>1.0827366303221082E-2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2</v>
      </c>
      <c r="C42" s="8">
        <f t="shared" si="14"/>
        <v>6.6666666666666666E-2</v>
      </c>
      <c r="D42" s="13">
        <f t="shared" si="15"/>
        <v>946.48</v>
      </c>
      <c r="E42" s="14">
        <f t="shared" si="16"/>
        <v>1145.24</v>
      </c>
      <c r="F42" s="21">
        <f t="shared" si="17"/>
        <v>2.7054477944156013E-4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4</v>
      </c>
      <c r="C44" s="8">
        <f t="shared" ref="C44" si="20">IF(B44,B44/$B$46,"")</f>
        <v>0.13333333333333333</v>
      </c>
      <c r="D44" s="13">
        <f t="shared" si="15"/>
        <v>11935</v>
      </c>
      <c r="E44" s="14">
        <f t="shared" si="16"/>
        <v>11935</v>
      </c>
      <c r="F44" s="21">
        <f t="shared" ref="F44" si="21">IF(E44,E44/$E$46,"")</f>
        <v>2.8194543874078969E-3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30</v>
      </c>
      <c r="C46" s="17">
        <f>SUM(C34:C45)</f>
        <v>1</v>
      </c>
      <c r="D46" s="18">
        <f>SUM(D34:D45)</f>
        <v>3502112.1700000004</v>
      </c>
      <c r="E46" s="18">
        <f>SUM(E34:E45)</f>
        <v>4233088.5199999996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D26" sqref="D2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44974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D'EDUCACIÓ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1" si="0">IF(B13,B13/$B$25,"")</f>
        <v>0.25</v>
      </c>
      <c r="D13" s="6">
        <v>2942194.98</v>
      </c>
      <c r="E13" s="6">
        <v>3560055.93</v>
      </c>
      <c r="F13" s="21">
        <f t="shared" ref="F13:F24" si="1">IF(E13,E13/$E$25,"")</f>
        <v>0.87923816050015724</v>
      </c>
      <c r="G13" s="1">
        <v>14</v>
      </c>
      <c r="H13" s="20">
        <f t="shared" ref="H13:H21" si="2">IF(G13,G13/$G$25,"")</f>
        <v>0.33333333333333331</v>
      </c>
      <c r="I13" s="6">
        <v>258349.16</v>
      </c>
      <c r="J13" s="6">
        <v>278346.13</v>
      </c>
      <c r="K13" s="21">
        <f t="shared" ref="K13:K21" si="3">IF(J13,J13/$J$25,"")</f>
        <v>0.2396648901828323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2.3809523809523808E-2</v>
      </c>
      <c r="I18" s="69">
        <v>41481.280991735541</v>
      </c>
      <c r="J18" s="69">
        <v>50192.35</v>
      </c>
      <c r="K18" s="67">
        <f t="shared" si="3"/>
        <v>4.3217213225735462E-2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2</v>
      </c>
      <c r="C19" s="20">
        <f t="shared" si="0"/>
        <v>0.5</v>
      </c>
      <c r="D19" s="6">
        <v>368761.94</v>
      </c>
      <c r="E19" s="6">
        <v>446201.94999999995</v>
      </c>
      <c r="F19" s="21">
        <f t="shared" si="1"/>
        <v>0.11019989276673613</v>
      </c>
      <c r="G19" s="2">
        <v>6</v>
      </c>
      <c r="H19" s="20">
        <f t="shared" si="2"/>
        <v>0.14285714285714285</v>
      </c>
      <c r="I19" s="6">
        <v>648379.46</v>
      </c>
      <c r="J19" s="6">
        <v>784539.15</v>
      </c>
      <c r="K19" s="21">
        <f t="shared" si="3"/>
        <v>0.67551321525067587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0.25</v>
      </c>
      <c r="D20" s="69">
        <v>35343.449999999997</v>
      </c>
      <c r="E20" s="70">
        <v>42765.57</v>
      </c>
      <c r="F20" s="21">
        <f t="shared" si="1"/>
        <v>1.056194673310672E-2</v>
      </c>
      <c r="G20" s="68">
        <v>9</v>
      </c>
      <c r="H20" s="66">
        <f t="shared" si="2"/>
        <v>0.21428571428571427</v>
      </c>
      <c r="I20" s="69">
        <v>34656.9</v>
      </c>
      <c r="J20" s="70">
        <v>40754.26</v>
      </c>
      <c r="K20" s="21">
        <f t="shared" si="3"/>
        <v>3.5090716897636029E-2</v>
      </c>
      <c r="L20" s="68">
        <v>4</v>
      </c>
      <c r="M20" s="66">
        <f t="shared" si="4"/>
        <v>1</v>
      </c>
      <c r="N20" s="69">
        <v>12337.53</v>
      </c>
      <c r="O20" s="70">
        <v>14928.41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4.7619047619047616E-2</v>
      </c>
      <c r="I21" s="6">
        <v>649.01</v>
      </c>
      <c r="J21" s="7">
        <v>785.3</v>
      </c>
      <c r="K21" s="21">
        <f t="shared" si="3"/>
        <v>6.7616833135268736E-4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10</v>
      </c>
      <c r="H23" s="20">
        <f t="shared" si="13"/>
        <v>0.23809523809523808</v>
      </c>
      <c r="I23" s="6">
        <v>6780</v>
      </c>
      <c r="J23" s="6">
        <v>6780</v>
      </c>
      <c r="K23" s="21">
        <f t="shared" si="14"/>
        <v>5.8377961117677584E-3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4</v>
      </c>
      <c r="C25" s="17">
        <f t="shared" si="32"/>
        <v>1</v>
      </c>
      <c r="D25" s="18">
        <f t="shared" si="32"/>
        <v>3346300.37</v>
      </c>
      <c r="E25" s="18">
        <f t="shared" si="32"/>
        <v>4049023.4499999997</v>
      </c>
      <c r="F25" s="19">
        <f t="shared" si="32"/>
        <v>1</v>
      </c>
      <c r="G25" s="16">
        <f t="shared" si="32"/>
        <v>42</v>
      </c>
      <c r="H25" s="17">
        <f t="shared" si="32"/>
        <v>1</v>
      </c>
      <c r="I25" s="18">
        <f t="shared" si="32"/>
        <v>990295.81099173555</v>
      </c>
      <c r="J25" s="18">
        <f t="shared" si="32"/>
        <v>1161397.19</v>
      </c>
      <c r="K25" s="19">
        <f t="shared" si="32"/>
        <v>1</v>
      </c>
      <c r="L25" s="16">
        <f t="shared" si="32"/>
        <v>4</v>
      </c>
      <c r="M25" s="17">
        <f t="shared" si="32"/>
        <v>1</v>
      </c>
      <c r="N25" s="18">
        <f t="shared" si="32"/>
        <v>12337.53</v>
      </c>
      <c r="O25" s="18">
        <f t="shared" si="32"/>
        <v>14928.41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15</v>
      </c>
      <c r="C34" s="8">
        <f t="shared" ref="C34:C45" si="34">IF(B34,B34/$B$46,"")</f>
        <v>0.3</v>
      </c>
      <c r="D34" s="10">
        <f t="shared" ref="D34:D45" si="35">D13+I13+N13+S13+AC13+X13</f>
        <v>3200544.14</v>
      </c>
      <c r="E34" s="11">
        <f t="shared" ref="E34:E45" si="36">E13+J13+O13+T13+AD13+Y13</f>
        <v>3838402.06</v>
      </c>
      <c r="F34" s="21">
        <f t="shared" ref="F34:F42" si="37">IF(E34,E34/$E$46,"")</f>
        <v>0.73457333151744197</v>
      </c>
      <c r="J34" s="106" t="s">
        <v>3</v>
      </c>
      <c r="K34" s="107"/>
      <c r="L34" s="57">
        <f>B25</f>
        <v>4</v>
      </c>
      <c r="M34" s="8">
        <f t="shared" ref="M34:M39" si="38">IF(L34,L34/$L$40,"")</f>
        <v>0.08</v>
      </c>
      <c r="N34" s="58">
        <f>D25</f>
        <v>3346300.37</v>
      </c>
      <c r="O34" s="58">
        <f>E25</f>
        <v>4049023.4499999997</v>
      </c>
      <c r="P34" s="59">
        <f t="shared" ref="P34:P39" si="39">IF(O34,O34/$O$40,"")</f>
        <v>0.77488095268965806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42</v>
      </c>
      <c r="M35" s="8">
        <f t="shared" si="38"/>
        <v>0.84</v>
      </c>
      <c r="N35" s="61">
        <f>I25</f>
        <v>990295.81099173555</v>
      </c>
      <c r="O35" s="61">
        <f>J25</f>
        <v>1161397.19</v>
      </c>
      <c r="P35" s="59">
        <f t="shared" si="39"/>
        <v>0.22226212620188501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4</v>
      </c>
      <c r="M36" s="8">
        <f t="shared" si="38"/>
        <v>0.08</v>
      </c>
      <c r="N36" s="61">
        <f>N25</f>
        <v>12337.53</v>
      </c>
      <c r="O36" s="61">
        <f>O25</f>
        <v>14928.41</v>
      </c>
      <c r="P36" s="59">
        <f t="shared" si="39"/>
        <v>2.8569211084568599E-3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0.02</v>
      </c>
      <c r="D39" s="13">
        <f t="shared" si="35"/>
        <v>41481.280991735541</v>
      </c>
      <c r="E39" s="22">
        <f t="shared" si="36"/>
        <v>50192.35</v>
      </c>
      <c r="F39" s="21">
        <f t="shared" si="37"/>
        <v>9.6055497000721891E-3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8</v>
      </c>
      <c r="C40" s="8">
        <f t="shared" si="34"/>
        <v>0.16</v>
      </c>
      <c r="D40" s="13">
        <f t="shared" si="35"/>
        <v>1017141.3999999999</v>
      </c>
      <c r="E40" s="23">
        <f t="shared" si="36"/>
        <v>1230741.1000000001</v>
      </c>
      <c r="F40" s="21">
        <f t="shared" si="37"/>
        <v>0.23553280139247351</v>
      </c>
      <c r="G40" s="25"/>
      <c r="J40" s="104" t="s">
        <v>0</v>
      </c>
      <c r="K40" s="105"/>
      <c r="L40" s="83">
        <f>SUM(L34:L39)</f>
        <v>50</v>
      </c>
      <c r="M40" s="17">
        <f>SUM(M34:M39)</f>
        <v>0.99999999999999989</v>
      </c>
      <c r="N40" s="84">
        <f>SUM(N34:N39)</f>
        <v>4348933.7109917356</v>
      </c>
      <c r="O40" s="85">
        <f>SUM(O34:O39)</f>
        <v>5225349.05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14</v>
      </c>
      <c r="C41" s="8">
        <f t="shared" si="34"/>
        <v>0.28000000000000003</v>
      </c>
      <c r="D41" s="13">
        <f t="shared" si="35"/>
        <v>82337.88</v>
      </c>
      <c r="E41" s="23">
        <f t="shared" si="36"/>
        <v>98448.24</v>
      </c>
      <c r="F41" s="21">
        <f t="shared" si="37"/>
        <v>1.8840509802881017E-2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2</v>
      </c>
      <c r="C42" s="8">
        <f t="shared" si="34"/>
        <v>0.04</v>
      </c>
      <c r="D42" s="13">
        <f t="shared" si="35"/>
        <v>649.01</v>
      </c>
      <c r="E42" s="14">
        <f t="shared" si="36"/>
        <v>785.3</v>
      </c>
      <c r="F42" s="21">
        <f t="shared" si="37"/>
        <v>1.50286610996829E-4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10</v>
      </c>
      <c r="C44" s="8">
        <f t="shared" si="34"/>
        <v>0.2</v>
      </c>
      <c r="D44" s="13">
        <f t="shared" si="35"/>
        <v>6780</v>
      </c>
      <c r="E44" s="14">
        <f t="shared" si="36"/>
        <v>6780</v>
      </c>
      <c r="F44" s="21">
        <f>IF(E44,E44/$E$46,"")</f>
        <v>1.2975209761345991E-3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50</v>
      </c>
      <c r="C46" s="17">
        <f>SUM(C34:C45)</f>
        <v>1</v>
      </c>
      <c r="D46" s="18">
        <f>SUM(D34:D45)</f>
        <v>4348933.7109917356</v>
      </c>
      <c r="E46" s="18">
        <f>SUM(E34:E45)</f>
        <v>5225349.05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G26" sqref="G2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44974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D'EDUCACIÓ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3" si="2">IF(G13,G13/$G$25,"")</f>
        <v>0.15</v>
      </c>
      <c r="I13" s="4">
        <v>195420.6</v>
      </c>
      <c r="J13" s="5">
        <v>208305.88</v>
      </c>
      <c r="K13" s="21">
        <f t="shared" ref="K13:K23" si="3">IF(J13,J13/$J$25,"")</f>
        <v>0.89665678707628194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8</v>
      </c>
      <c r="C19" s="20">
        <f t="shared" si="0"/>
        <v>0.8</v>
      </c>
      <c r="D19" s="6">
        <v>756315.37</v>
      </c>
      <c r="E19" s="7">
        <v>915141.61</v>
      </c>
      <c r="F19" s="21">
        <f t="shared" si="1"/>
        <v>0.94427834768109919</v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0.2</v>
      </c>
      <c r="D20" s="69">
        <v>44630</v>
      </c>
      <c r="E20" s="7">
        <v>54002.3</v>
      </c>
      <c r="F20" s="21">
        <f t="shared" si="1"/>
        <v>5.5721652318900708E-2</v>
      </c>
      <c r="G20" s="68">
        <v>9</v>
      </c>
      <c r="H20" s="66">
        <f t="shared" si="2"/>
        <v>0.45</v>
      </c>
      <c r="I20" s="69">
        <v>14099</v>
      </c>
      <c r="J20" s="70">
        <v>16094.21</v>
      </c>
      <c r="K20" s="67">
        <f t="shared" si="3"/>
        <v>6.9277845777233782E-2</v>
      </c>
      <c r="L20" s="68">
        <v>4</v>
      </c>
      <c r="M20" s="66">
        <f t="shared" si="4"/>
        <v>1</v>
      </c>
      <c r="N20" s="69">
        <v>19060.2</v>
      </c>
      <c r="O20" s="70">
        <v>23062.84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0.05</v>
      </c>
      <c r="I21" s="6">
        <v>1135.42</v>
      </c>
      <c r="J21" s="7">
        <v>1373.86</v>
      </c>
      <c r="K21" s="21">
        <f t="shared" si="3"/>
        <v>5.9138075866731208E-3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7</v>
      </c>
      <c r="H23" s="20">
        <f t="shared" si="2"/>
        <v>0.35</v>
      </c>
      <c r="I23" s="6">
        <v>6540</v>
      </c>
      <c r="J23" s="6">
        <v>6540</v>
      </c>
      <c r="K23" s="21">
        <f t="shared" si="3"/>
        <v>2.8151559559811197E-2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10</v>
      </c>
      <c r="C25" s="17">
        <f t="shared" si="22"/>
        <v>1</v>
      </c>
      <c r="D25" s="18">
        <f t="shared" si="22"/>
        <v>800945.37</v>
      </c>
      <c r="E25" s="18">
        <f t="shared" si="22"/>
        <v>969143.91</v>
      </c>
      <c r="F25" s="19">
        <f t="shared" si="22"/>
        <v>0.99999999999999989</v>
      </c>
      <c r="G25" s="16">
        <f t="shared" si="22"/>
        <v>20</v>
      </c>
      <c r="H25" s="17">
        <f t="shared" si="22"/>
        <v>1</v>
      </c>
      <c r="I25" s="18">
        <f t="shared" si="22"/>
        <v>217195.02000000002</v>
      </c>
      <c r="J25" s="18">
        <f t="shared" si="22"/>
        <v>232313.94999999998</v>
      </c>
      <c r="K25" s="19">
        <f t="shared" si="22"/>
        <v>1</v>
      </c>
      <c r="L25" s="16">
        <f t="shared" si="22"/>
        <v>4</v>
      </c>
      <c r="M25" s="17">
        <f t="shared" si="22"/>
        <v>1</v>
      </c>
      <c r="N25" s="18">
        <f t="shared" si="22"/>
        <v>19060.2</v>
      </c>
      <c r="O25" s="18">
        <f t="shared" si="22"/>
        <v>23062.84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3</v>
      </c>
      <c r="C34" s="8">
        <f t="shared" ref="C34:C42" si="24">IF(B34,B34/$B$46,"")</f>
        <v>8.8235294117647065E-2</v>
      </c>
      <c r="D34" s="10">
        <f t="shared" ref="D34:D45" si="25">D13+I13+N13+S13+AC13+X13</f>
        <v>195420.6</v>
      </c>
      <c r="E34" s="11">
        <f t="shared" ref="E34:E45" si="26">E13+J13+O13+T13+AD13+Y13</f>
        <v>208305.88</v>
      </c>
      <c r="F34" s="21">
        <f t="shared" ref="F34:F43" si="27">IF(E34,E34/$E$46,"")</f>
        <v>0.1701121753188819</v>
      </c>
      <c r="J34" s="106" t="s">
        <v>3</v>
      </c>
      <c r="K34" s="107"/>
      <c r="L34" s="57">
        <f>B25</f>
        <v>10</v>
      </c>
      <c r="M34" s="8">
        <f>IF(L34,L34/$L$40,"")</f>
        <v>0.29411764705882354</v>
      </c>
      <c r="N34" s="58">
        <f>D25</f>
        <v>800945.37</v>
      </c>
      <c r="O34" s="58">
        <f>E25</f>
        <v>969143.91</v>
      </c>
      <c r="P34" s="59">
        <f>IF(O34,O34/$O$40,"")</f>
        <v>0.79144755168287473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20</v>
      </c>
      <c r="M35" s="8">
        <f>IF(L35,L35/$L$40,"")</f>
        <v>0.58823529411764708</v>
      </c>
      <c r="N35" s="61">
        <f>I25</f>
        <v>217195.02000000002</v>
      </c>
      <c r="O35" s="61">
        <f>J25</f>
        <v>232313.94999999998</v>
      </c>
      <c r="P35" s="59">
        <f>IF(O35,O35/$O$40,"")</f>
        <v>0.18971827099370386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4</v>
      </c>
      <c r="M36" s="8">
        <f>IF(L36,L36/$L$40,"")</f>
        <v>0.11764705882352941</v>
      </c>
      <c r="N36" s="61">
        <f>N25</f>
        <v>19060.2</v>
      </c>
      <c r="O36" s="61">
        <f>O25</f>
        <v>23062.84</v>
      </c>
      <c r="P36" s="59">
        <f>IF(O36,O36/$O$40,"")</f>
        <v>1.8834177323421315E-2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8</v>
      </c>
      <c r="C40" s="8">
        <f t="shared" si="24"/>
        <v>0.23529411764705882</v>
      </c>
      <c r="D40" s="13">
        <f t="shared" si="25"/>
        <v>756315.37</v>
      </c>
      <c r="E40" s="23">
        <f t="shared" si="26"/>
        <v>915141.61</v>
      </c>
      <c r="F40" s="21">
        <f t="shared" si="27"/>
        <v>0.74734678637935625</v>
      </c>
      <c r="G40" s="25"/>
      <c r="J40" s="104" t="s">
        <v>0</v>
      </c>
      <c r="K40" s="105"/>
      <c r="L40" s="83">
        <f>SUM(L34:L39)</f>
        <v>34</v>
      </c>
      <c r="M40" s="17">
        <f>SUM(M34:M39)</f>
        <v>1</v>
      </c>
      <c r="N40" s="84">
        <f>SUM(N34:N39)</f>
        <v>1037200.59</v>
      </c>
      <c r="O40" s="85">
        <f>SUM(O34:O39)</f>
        <v>1224520.7000000002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15</v>
      </c>
      <c r="C41" s="8">
        <f t="shared" si="24"/>
        <v>0.44117647058823528</v>
      </c>
      <c r="D41" s="13">
        <f t="shared" si="25"/>
        <v>77789.2</v>
      </c>
      <c r="E41" s="23">
        <f t="shared" si="26"/>
        <v>93159.35</v>
      </c>
      <c r="F41" s="21">
        <f t="shared" si="27"/>
        <v>7.6078215745964919E-2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1</v>
      </c>
      <c r="C42" s="8">
        <f t="shared" si="24"/>
        <v>2.9411764705882353E-2</v>
      </c>
      <c r="D42" s="13">
        <f t="shared" si="25"/>
        <v>1135.42</v>
      </c>
      <c r="E42" s="14">
        <f t="shared" si="26"/>
        <v>1373.86</v>
      </c>
      <c r="F42" s="21">
        <f t="shared" si="27"/>
        <v>1.1219573503330729E-3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7</v>
      </c>
      <c r="C44" s="8">
        <f t="shared" si="30"/>
        <v>0.20588235294117646</v>
      </c>
      <c r="D44" s="13">
        <f t="shared" si="25"/>
        <v>6540</v>
      </c>
      <c r="E44" s="14">
        <f t="shared" si="26"/>
        <v>6540</v>
      </c>
      <c r="F44" s="21">
        <f t="shared" ref="F44" si="31">IF(E44,E44/$E$46,"")</f>
        <v>5.340865205463655E-3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34</v>
      </c>
      <c r="C46" s="17">
        <f>SUM(C34:C45)</f>
        <v>1</v>
      </c>
      <c r="D46" s="18">
        <f>SUM(D34:D45)</f>
        <v>1037200.59</v>
      </c>
      <c r="E46" s="18">
        <f>SUM(E34:E45)</f>
        <v>1224520.7000000002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O18" sqref="O1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44974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D'EDUCACIÓ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2.7027027027027029E-2</v>
      </c>
      <c r="I13" s="4">
        <v>122990</v>
      </c>
      <c r="J13" s="5">
        <v>139856.38</v>
      </c>
      <c r="K13" s="21">
        <f t="shared" ref="K13:K21" si="3">IF(J13,J13/$J$25,"")</f>
        <v>0.37968468740561762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13</v>
      </c>
      <c r="M15" s="20">
        <f>IF(L15,L15/$L$25,"")</f>
        <v>0.48148148148148145</v>
      </c>
      <c r="N15" s="6">
        <v>68555.099999999991</v>
      </c>
      <c r="O15" s="7">
        <v>82951.66</v>
      </c>
      <c r="P15" s="21">
        <f>IF(O15,O15/$O$25,"")</f>
        <v>0.62390211032639986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>
        <v>8</v>
      </c>
      <c r="C19" s="20">
        <f t="shared" si="0"/>
        <v>0.72727272727272729</v>
      </c>
      <c r="D19" s="69">
        <v>2234870.96</v>
      </c>
      <c r="E19" s="69">
        <v>2704193.85</v>
      </c>
      <c r="F19" s="21">
        <f t="shared" si="1"/>
        <v>0.98092524102968082</v>
      </c>
      <c r="G19" s="2">
        <v>7</v>
      </c>
      <c r="H19" s="20">
        <f t="shared" si="2"/>
        <v>0.1891891891891892</v>
      </c>
      <c r="I19" s="69">
        <v>115834.67000000001</v>
      </c>
      <c r="J19" s="69">
        <v>140659.95000000001</v>
      </c>
      <c r="K19" s="21">
        <f t="shared" si="3"/>
        <v>0.38186623410558607</v>
      </c>
      <c r="L19" s="2">
        <v>1</v>
      </c>
      <c r="M19" s="20">
        <f>IF(L19,L19/$L$25,"")</f>
        <v>3.7037037037037035E-2</v>
      </c>
      <c r="N19" s="6">
        <v>1076.5</v>
      </c>
      <c r="O19" s="7">
        <v>1302.57</v>
      </c>
      <c r="P19" s="21">
        <f>IF(O19,O19/$O$25,"")</f>
        <v>9.7969850374044192E-3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0.27272727272727271</v>
      </c>
      <c r="D20" s="69">
        <v>43458.590000000004</v>
      </c>
      <c r="E20" s="70">
        <v>52584.89</v>
      </c>
      <c r="F20" s="21">
        <f t="shared" si="1"/>
        <v>1.9074758970319104E-2</v>
      </c>
      <c r="G20" s="68">
        <v>15</v>
      </c>
      <c r="H20" s="66">
        <f t="shared" si="2"/>
        <v>0.40540540540540543</v>
      </c>
      <c r="I20" s="69">
        <v>63983.16</v>
      </c>
      <c r="J20" s="69">
        <v>74572.02</v>
      </c>
      <c r="K20" s="67">
        <f t="shared" si="3"/>
        <v>0.20244949928566336</v>
      </c>
      <c r="L20" s="68">
        <v>13</v>
      </c>
      <c r="M20" s="66">
        <f>IF(L20,L20/$L$25,"")</f>
        <v>0.48148148148148145</v>
      </c>
      <c r="N20" s="6">
        <v>40371.72</v>
      </c>
      <c r="O20" s="7">
        <v>48701.98</v>
      </c>
      <c r="P20" s="67">
        <f>IF(O20,O20/$O$25,"")</f>
        <v>0.36630090463619558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0.10810810810810811</v>
      </c>
      <c r="I21" s="6">
        <v>3231.74</v>
      </c>
      <c r="J21" s="7">
        <v>3910.4</v>
      </c>
      <c r="K21" s="21">
        <f t="shared" si="3"/>
        <v>1.0616026252294868E-2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10</v>
      </c>
      <c r="H23" s="20">
        <f t="shared" si="11"/>
        <v>0.27027027027027029</v>
      </c>
      <c r="I23" s="6">
        <v>9350</v>
      </c>
      <c r="J23" s="7">
        <v>9350</v>
      </c>
      <c r="K23" s="21">
        <f t="shared" si="12"/>
        <v>2.5383552950838027E-2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11</v>
      </c>
      <c r="C25" s="17">
        <f t="shared" si="30"/>
        <v>1</v>
      </c>
      <c r="D25" s="18">
        <f t="shared" si="30"/>
        <v>2278329.5499999998</v>
      </c>
      <c r="E25" s="18">
        <f t="shared" si="30"/>
        <v>2756778.74</v>
      </c>
      <c r="F25" s="19">
        <f t="shared" si="30"/>
        <v>0.99999999999999989</v>
      </c>
      <c r="G25" s="16">
        <f t="shared" si="30"/>
        <v>37</v>
      </c>
      <c r="H25" s="17">
        <f t="shared" si="30"/>
        <v>1</v>
      </c>
      <c r="I25" s="18">
        <f t="shared" si="30"/>
        <v>315389.57</v>
      </c>
      <c r="J25" s="18">
        <f t="shared" si="30"/>
        <v>368348.75000000006</v>
      </c>
      <c r="K25" s="19">
        <f t="shared" si="30"/>
        <v>1</v>
      </c>
      <c r="L25" s="16">
        <f t="shared" si="30"/>
        <v>27</v>
      </c>
      <c r="M25" s="17">
        <f t="shared" si="30"/>
        <v>1</v>
      </c>
      <c r="N25" s="18">
        <f t="shared" si="30"/>
        <v>110003.31999999999</v>
      </c>
      <c r="O25" s="18">
        <f t="shared" si="30"/>
        <v>132956.21000000002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1.3333333333333334E-2</v>
      </c>
      <c r="D34" s="10">
        <f t="shared" ref="D34:D42" si="33">D13+I13+N13+S13+AC13+X13</f>
        <v>122990</v>
      </c>
      <c r="E34" s="11">
        <f t="shared" ref="E34:E42" si="34">E13+J13+O13+T13+AD13+Y13</f>
        <v>139856.38</v>
      </c>
      <c r="F34" s="21">
        <f t="shared" ref="F34:F42" si="35">IF(E34,E34/$E$46,"")</f>
        <v>4.2925962890394742E-2</v>
      </c>
      <c r="J34" s="106" t="s">
        <v>3</v>
      </c>
      <c r="K34" s="107"/>
      <c r="L34" s="57">
        <f>B25</f>
        <v>11</v>
      </c>
      <c r="M34" s="8">
        <f t="shared" ref="M34:M39" si="36">IF(L34,L34/$L$40,"")</f>
        <v>0.14666666666666667</v>
      </c>
      <c r="N34" s="58">
        <f>D25</f>
        <v>2278329.5499999998</v>
      </c>
      <c r="O34" s="58">
        <f>E25</f>
        <v>2756778.74</v>
      </c>
      <c r="P34" s="59">
        <f t="shared" ref="P34:P39" si="37">IF(O34,O34/$O$40,"")</f>
        <v>0.84613502716335987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37</v>
      </c>
      <c r="M35" s="8">
        <f t="shared" si="36"/>
        <v>0.49333333333333335</v>
      </c>
      <c r="N35" s="61">
        <f>I25</f>
        <v>315389.57</v>
      </c>
      <c r="O35" s="61">
        <f>J25</f>
        <v>368348.75000000006</v>
      </c>
      <c r="P35" s="59">
        <f t="shared" si="37"/>
        <v>0.11305687143642136</v>
      </c>
    </row>
    <row r="36" spans="1:33" ht="30" customHeight="1" x14ac:dyDescent="0.25">
      <c r="A36" s="43" t="s">
        <v>19</v>
      </c>
      <c r="B36" s="12">
        <f t="shared" si="31"/>
        <v>13</v>
      </c>
      <c r="C36" s="8">
        <f t="shared" si="32"/>
        <v>0.17333333333333334</v>
      </c>
      <c r="D36" s="13">
        <f t="shared" si="33"/>
        <v>68555.099999999991</v>
      </c>
      <c r="E36" s="14">
        <f t="shared" si="34"/>
        <v>82951.66</v>
      </c>
      <c r="F36" s="21">
        <f t="shared" si="35"/>
        <v>2.5460260582010216E-2</v>
      </c>
      <c r="G36" s="25"/>
      <c r="J36" s="102" t="s">
        <v>2</v>
      </c>
      <c r="K36" s="103"/>
      <c r="L36" s="60">
        <f>L25</f>
        <v>27</v>
      </c>
      <c r="M36" s="8">
        <f t="shared" si="36"/>
        <v>0.36</v>
      </c>
      <c r="N36" s="61">
        <f>N25</f>
        <v>110003.31999999999</v>
      </c>
      <c r="O36" s="61">
        <f>O25</f>
        <v>132956.21000000002</v>
      </c>
      <c r="P36" s="59">
        <f t="shared" si="37"/>
        <v>4.0808101400218788E-2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16</v>
      </c>
      <c r="C40" s="8">
        <f t="shared" si="32"/>
        <v>0.21333333333333335</v>
      </c>
      <c r="D40" s="13">
        <f t="shared" si="33"/>
        <v>2351782.13</v>
      </c>
      <c r="E40" s="23">
        <f t="shared" si="34"/>
        <v>2846156.37</v>
      </c>
      <c r="F40" s="21">
        <f t="shared" si="35"/>
        <v>0.87356760355788277</v>
      </c>
      <c r="G40" s="25"/>
      <c r="J40" s="104" t="s">
        <v>0</v>
      </c>
      <c r="K40" s="105"/>
      <c r="L40" s="83">
        <f>SUM(L34:L39)</f>
        <v>75</v>
      </c>
      <c r="M40" s="17">
        <f>SUM(M34:M39)</f>
        <v>1</v>
      </c>
      <c r="N40" s="84">
        <f>SUM(N34:N39)</f>
        <v>2703722.4399999995</v>
      </c>
      <c r="O40" s="85">
        <f>SUM(O34:O39)</f>
        <v>3258083.7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31</v>
      </c>
      <c r="C41" s="8">
        <f t="shared" si="32"/>
        <v>0.41333333333333333</v>
      </c>
      <c r="D41" s="13">
        <f t="shared" si="33"/>
        <v>147813.47</v>
      </c>
      <c r="E41" s="23">
        <f t="shared" si="34"/>
        <v>175858.89</v>
      </c>
      <c r="F41" s="21">
        <f t="shared" si="35"/>
        <v>5.3976173171978364E-2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4</v>
      </c>
      <c r="C42" s="8">
        <f t="shared" si="32"/>
        <v>5.3333333333333337E-2</v>
      </c>
      <c r="D42" s="13">
        <f t="shared" si="33"/>
        <v>3231.74</v>
      </c>
      <c r="E42" s="14">
        <f t="shared" si="34"/>
        <v>3910.4</v>
      </c>
      <c r="F42" s="21">
        <f t="shared" si="35"/>
        <v>1.200214715171375E-3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10</v>
      </c>
      <c r="C44" s="8">
        <f t="shared" si="32"/>
        <v>0.13333333333333333</v>
      </c>
      <c r="D44" s="13">
        <f t="shared" si="39"/>
        <v>9350</v>
      </c>
      <c r="E44" s="14">
        <f t="shared" si="40"/>
        <v>9350</v>
      </c>
      <c r="F44" s="21">
        <f>IF(E44,E44/$E$46,"")</f>
        <v>2.8697850825624891E-3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75</v>
      </c>
      <c r="C46" s="17">
        <f>SUM(C34:C45)</f>
        <v>1</v>
      </c>
      <c r="D46" s="18">
        <f>SUM(D34:D45)</f>
        <v>2703722.4400000004</v>
      </c>
      <c r="E46" s="18">
        <f>SUM(E34:E45)</f>
        <v>3258083.7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1" zoomScale="80" zoomScaleNormal="80" workbookViewId="0">
      <selection activeCell="I62" sqref="I62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D'EDUCACIÓ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3</v>
      </c>
      <c r="C13" s="20">
        <f t="shared" ref="C13:C24" si="0">IF(B13,B13/$B$25,"")</f>
        <v>0.1111111111111111</v>
      </c>
      <c r="D13" s="10">
        <f>'CONTRACTACIO 1r TR 2022'!D13+'CONTRACTACIO 2n TR 2022'!D13+'CONTRACTACIO 3r TR 2022'!D13+'CONTRACTACIO 4t TR 2022'!D13</f>
        <v>6027488.9399999995</v>
      </c>
      <c r="E13" s="10">
        <f>'CONTRACTACIO 1r TR 2022'!E13+'CONTRACTACIO 2n TR 2022'!E13+'CONTRACTACIO 3r TR 2022'!E13+'CONTRACTACIO 4t TR 2022'!E13</f>
        <v>7293261.6200000001</v>
      </c>
      <c r="F13" s="21">
        <f t="shared" ref="F13:F24" si="1">IF(E13,E13/$E$25,"")</f>
        <v>0.63374742991637234</v>
      </c>
      <c r="G13" s="9">
        <f>'CONTRACTACIO 1r TR 2022'!G13+'CONTRACTACIO 2n TR 2022'!G13+'CONTRACTACIO 3r TR 2022'!G13+'CONTRACTACIO 4t TR 2022'!G13</f>
        <v>22</v>
      </c>
      <c r="H13" s="20">
        <f t="shared" ref="H13:H24" si="2">IF(G13,G13/$G$25,"")</f>
        <v>0.18487394957983194</v>
      </c>
      <c r="I13" s="10">
        <f>'CONTRACTACIO 1r TR 2022'!I13+'CONTRACTACIO 2n TR 2022'!I13+'CONTRACTACIO 3r TR 2022'!I13+'CONTRACTACIO 4t TR 2022'!I13</f>
        <v>912231.36</v>
      </c>
      <c r="J13" s="10">
        <f>'CONTRACTACIO 1r TR 2022'!J13+'CONTRACTACIO 2n TR 2022'!J13+'CONTRACTACIO 3r TR 2022'!J13+'CONTRACTACIO 4t TR 2022'!J13</f>
        <v>1032429.02</v>
      </c>
      <c r="K13" s="21">
        <f t="shared" ref="K13:K24" si="3">IF(J13,J13/$J$25,"")</f>
        <v>0.46688238854585007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14</v>
      </c>
      <c r="M15" s="20">
        <f t="shared" si="4"/>
        <v>0.32558139534883723</v>
      </c>
      <c r="N15" s="13">
        <f>'CONTRACTACIO 1r TR 2022'!N15+'CONTRACTACIO 2n TR 2022'!N15+'CONTRACTACIO 3r TR 2022'!N15+'CONTRACTACIO 4t TR 2022'!N15</f>
        <v>96222.53</v>
      </c>
      <c r="O15" s="13">
        <f>'CONTRACTACIO 1r TR 2022'!O15+'CONTRACTACIO 2n TR 2022'!O15+'CONTRACTACIO 3r TR 2022'!O15+'CONTRACTACIO 4t TR 2022'!O15</f>
        <v>116429.25</v>
      </c>
      <c r="P15" s="21">
        <f t="shared" si="5"/>
        <v>0.52548695867284512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8.4033613445378148E-3</v>
      </c>
      <c r="I18" s="13">
        <f>'CONTRACTACIO 1r TR 2022'!I18+'CONTRACTACIO 2n TR 2022'!I18+'CONTRACTACIO 3r TR 2022'!I18+'CONTRACTACIO 4t TR 2022'!I18</f>
        <v>41481.280991735541</v>
      </c>
      <c r="J18" s="13">
        <f>'CONTRACTACIO 1r TR 2022'!J18+'CONTRACTACIO 2n TR 2022'!J18+'CONTRACTACIO 3r TR 2022'!J18+'CONTRACTACIO 4t TR 2022'!J18</f>
        <v>50192.35</v>
      </c>
      <c r="K18" s="21">
        <f t="shared" si="3"/>
        <v>2.269785505906188E-2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18</v>
      </c>
      <c r="C19" s="20">
        <f t="shared" si="0"/>
        <v>0.66666666666666663</v>
      </c>
      <c r="D19" s="13">
        <f>'CONTRACTACIO 1r TR 2022'!D19+'CONTRACTACIO 2n TR 2022'!D19+'CONTRACTACIO 3r TR 2022'!D19+'CONTRACTACIO 4t TR 2022'!D19</f>
        <v>3359948.27</v>
      </c>
      <c r="E19" s="13">
        <f>'CONTRACTACIO 1r TR 2022'!E19+'CONTRACTACIO 2n TR 2022'!E19+'CONTRACTACIO 3r TR 2022'!E19+'CONTRACTACIO 4t TR 2022'!E19</f>
        <v>4065537.41</v>
      </c>
      <c r="F19" s="21">
        <f t="shared" si="1"/>
        <v>0.35327457303202636</v>
      </c>
      <c r="G19" s="9">
        <f>'CONTRACTACIO 1r TR 2022'!G19+'CONTRACTACIO 2n TR 2022'!G19+'CONTRACTACIO 3r TR 2022'!G19+'CONTRACTACIO 4t TR 2022'!G19</f>
        <v>14</v>
      </c>
      <c r="H19" s="20">
        <f t="shared" si="2"/>
        <v>0.11764705882352941</v>
      </c>
      <c r="I19" s="13">
        <f>'CONTRACTACIO 1r TR 2022'!I19+'CONTRACTACIO 2n TR 2022'!I19+'CONTRACTACIO 3r TR 2022'!I19+'CONTRACTACIO 4t TR 2022'!I19</f>
        <v>764296.75</v>
      </c>
      <c r="J19" s="13">
        <f>'CONTRACTACIO 1r TR 2022'!J19+'CONTRACTACIO 2n TR 2022'!J19+'CONTRACTACIO 3r TR 2022'!J19+'CONTRACTACIO 4t TR 2022'!J19</f>
        <v>925299.07000000007</v>
      </c>
      <c r="K19" s="21">
        <f t="shared" si="3"/>
        <v>0.41843635887032093</v>
      </c>
      <c r="L19" s="9">
        <f>'CONTRACTACIO 1r TR 2022'!L19+'CONTRACTACIO 2n TR 2022'!L19+'CONTRACTACIO 3r TR 2022'!L19+'CONTRACTACIO 4t TR 2022'!L19</f>
        <v>2</v>
      </c>
      <c r="M19" s="20">
        <f t="shared" si="4"/>
        <v>4.6511627906976744E-2</v>
      </c>
      <c r="N19" s="13">
        <f>'CONTRACTACIO 1r TR 2022'!N19+'CONTRACTACIO 2n TR 2022'!N19+'CONTRACTACIO 3r TR 2022'!N19+'CONTRACTACIO 4t TR 2022'!N19</f>
        <v>2292.37</v>
      </c>
      <c r="O19" s="13">
        <f>'CONTRACTACIO 1r TR 2022'!O19+'CONTRACTACIO 2n TR 2022'!O19+'CONTRACTACIO 3r TR 2022'!O19+'CONTRACTACIO 4t TR 2022'!O19</f>
        <v>2773.77</v>
      </c>
      <c r="P19" s="21">
        <f t="shared" si="5"/>
        <v>1.2519018729039117E-2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6</v>
      </c>
      <c r="C20" s="20">
        <f t="shared" si="0"/>
        <v>0.22222222222222221</v>
      </c>
      <c r="D20" s="13">
        <f>'CONTRACTACIO 1r TR 2022'!D20+'CONTRACTACIO 2n TR 2022'!D20+'CONTRACTACIO 3r TR 2022'!D20+'CONTRACTACIO 4t TR 2022'!D20</f>
        <v>123432.04000000001</v>
      </c>
      <c r="E20" s="13">
        <f>'CONTRACTACIO 1r TR 2022'!E20+'CONTRACTACIO 2n TR 2022'!E20+'CONTRACTACIO 3r TR 2022'!E20+'CONTRACTACIO 4t TR 2022'!E20</f>
        <v>149352.76</v>
      </c>
      <c r="F20" s="21">
        <f t="shared" si="1"/>
        <v>1.297799705160128E-2</v>
      </c>
      <c r="G20" s="9">
        <f>'CONTRACTACIO 1r TR 2022'!G20+'CONTRACTACIO 2n TR 2022'!G20+'CONTRACTACIO 3r TR 2022'!G20+'CONTRACTACIO 4t TR 2022'!G20</f>
        <v>42</v>
      </c>
      <c r="H20" s="20">
        <f t="shared" si="2"/>
        <v>0.35294117647058826</v>
      </c>
      <c r="I20" s="13">
        <f>'CONTRACTACIO 1r TR 2022'!I20+'CONTRACTACIO 2n TR 2022'!I20+'CONTRACTACIO 3r TR 2022'!I20+'CONTRACTACIO 4t TR 2022'!I20</f>
        <v>139055.43</v>
      </c>
      <c r="J20" s="13">
        <f>'CONTRACTACIO 1r TR 2022'!J20+'CONTRACTACIO 2n TR 2022'!J20+'CONTRACTACIO 3r TR 2022'!J20+'CONTRACTACIO 4t TR 2022'!J20</f>
        <v>161585.45000000001</v>
      </c>
      <c r="K20" s="21">
        <f t="shared" si="3"/>
        <v>7.3071755431919225E-2</v>
      </c>
      <c r="L20" s="9">
        <f>'CONTRACTACIO 1r TR 2022'!L20+'CONTRACTACIO 2n TR 2022'!L20+'CONTRACTACIO 3r TR 2022'!L20+'CONTRACTACIO 4t TR 2022'!L20</f>
        <v>27</v>
      </c>
      <c r="M20" s="20">
        <f t="shared" si="4"/>
        <v>0.62790697674418605</v>
      </c>
      <c r="N20" s="13">
        <f>'CONTRACTACIO 1r TR 2022'!N20+'CONTRACTACIO 2n TR 2022'!N20+'CONTRACTACIO 3r TR 2022'!N20+'CONTRACTACIO 4t TR 2022'!N20</f>
        <v>84952.290000000008</v>
      </c>
      <c r="O20" s="13">
        <f>'CONTRACTACIO 1r TR 2022'!O20+'CONTRACTACIO 2n TR 2022'!O20+'CONTRACTACIO 3r TR 2022'!O20+'CONTRACTACIO 4t TR 2022'!O20</f>
        <v>102361.47</v>
      </c>
      <c r="P20" s="21">
        <f t="shared" si="5"/>
        <v>0.46199402259811584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9</v>
      </c>
      <c r="H21" s="20">
        <f t="shared" si="2"/>
        <v>7.5630252100840331E-2</v>
      </c>
      <c r="I21" s="13">
        <f>'CONTRACTACIO 1r TR 2022'!I21+'CONTRACTACIO 2n TR 2022'!I21+'CONTRACTACIO 3r TR 2022'!I21+'CONTRACTACIO 4t TR 2022'!I21</f>
        <v>5962.65</v>
      </c>
      <c r="J21" s="13">
        <f>'CONTRACTACIO 1r TR 2022'!J21+'CONTRACTACIO 2n TR 2022'!J21+'CONTRACTACIO 3r TR 2022'!J21+'CONTRACTACIO 4t TR 2022'!J21</f>
        <v>7214.7999999999993</v>
      </c>
      <c r="K21" s="21">
        <f t="shared" si="3"/>
        <v>3.2626582473249334E-3</v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31</v>
      </c>
      <c r="H23" s="66">
        <f t="shared" si="2"/>
        <v>0.26050420168067229</v>
      </c>
      <c r="I23" s="77">
        <f>'CONTRACTACIO 1r TR 2022'!I23+'CONTRACTACIO 2n TR 2022'!I23+'CONTRACTACIO 3r TR 2022'!I23+'CONTRACTACIO 4t TR 2022'!I23</f>
        <v>34605</v>
      </c>
      <c r="J23" s="78">
        <f>'CONTRACTACIO 1r TR 2022'!J23+'CONTRACTACIO 2n TR 2022'!J23+'CONTRACTACIO 3r TR 2022'!J23+'CONTRACTACIO 4t TR 2022'!J23</f>
        <v>34605</v>
      </c>
      <c r="K23" s="67">
        <f t="shared" si="3"/>
        <v>1.5648983845523001E-2</v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27</v>
      </c>
      <c r="C25" s="17">
        <f t="shared" si="12"/>
        <v>0.99999999999999989</v>
      </c>
      <c r="D25" s="18">
        <f t="shared" si="12"/>
        <v>9510869.2499999981</v>
      </c>
      <c r="E25" s="18">
        <f t="shared" si="12"/>
        <v>11508151.790000001</v>
      </c>
      <c r="F25" s="19">
        <f t="shared" si="12"/>
        <v>1</v>
      </c>
      <c r="G25" s="16">
        <f t="shared" si="12"/>
        <v>119</v>
      </c>
      <c r="H25" s="17">
        <f t="shared" si="12"/>
        <v>1</v>
      </c>
      <c r="I25" s="18">
        <f t="shared" si="12"/>
        <v>1897632.4709917353</v>
      </c>
      <c r="J25" s="18">
        <f t="shared" si="12"/>
        <v>2211325.69</v>
      </c>
      <c r="K25" s="19">
        <f t="shared" si="12"/>
        <v>1</v>
      </c>
      <c r="L25" s="16">
        <f t="shared" si="12"/>
        <v>43</v>
      </c>
      <c r="M25" s="17">
        <f t="shared" si="12"/>
        <v>1</v>
      </c>
      <c r="N25" s="18">
        <f t="shared" si="12"/>
        <v>183467.19</v>
      </c>
      <c r="O25" s="18">
        <f t="shared" si="12"/>
        <v>221564.49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25</v>
      </c>
      <c r="C34" s="8">
        <f t="shared" ref="C34:C40" si="14">IF(B34,B34/$B$46,"")</f>
        <v>0.13227513227513227</v>
      </c>
      <c r="D34" s="10">
        <f t="shared" ref="D34:D43" si="15">D13+I13+N13+S13+X13+AC13</f>
        <v>6939720.2999999998</v>
      </c>
      <c r="E34" s="11">
        <f t="shared" ref="E34:E43" si="16">E13+J13+O13+T13+Y13+AD13</f>
        <v>8325690.6400000006</v>
      </c>
      <c r="F34" s="21">
        <f t="shared" ref="F34:F40" si="17">IF(E34,E34/$E$46,"")</f>
        <v>0.59720720000099103</v>
      </c>
      <c r="J34" s="106" t="s">
        <v>3</v>
      </c>
      <c r="K34" s="107"/>
      <c r="L34" s="57">
        <f>B25</f>
        <v>27</v>
      </c>
      <c r="M34" s="8">
        <f t="shared" ref="M34:M39" si="18">IF(L34,L34/$L$40,"")</f>
        <v>0.14285714285714285</v>
      </c>
      <c r="N34" s="58">
        <f>D25</f>
        <v>9510869.2499999981</v>
      </c>
      <c r="O34" s="58">
        <f>E25</f>
        <v>11508151.790000001</v>
      </c>
      <c r="P34" s="59">
        <f t="shared" ref="P34:P39" si="19">IF(O34,O34/$O$40,"")</f>
        <v>0.82548720639135986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119</v>
      </c>
      <c r="M35" s="8">
        <f t="shared" si="18"/>
        <v>0.62962962962962965</v>
      </c>
      <c r="N35" s="61">
        <f>I25</f>
        <v>1897632.4709917353</v>
      </c>
      <c r="O35" s="61">
        <f>J25</f>
        <v>2211325.69</v>
      </c>
      <c r="P35" s="59">
        <f t="shared" si="19"/>
        <v>0.1586198287587538</v>
      </c>
    </row>
    <row r="36" spans="1:33" s="25" customFormat="1" ht="30" customHeight="1" x14ac:dyDescent="0.25">
      <c r="A36" s="43" t="s">
        <v>19</v>
      </c>
      <c r="B36" s="12">
        <f t="shared" si="13"/>
        <v>14</v>
      </c>
      <c r="C36" s="8">
        <f t="shared" si="14"/>
        <v>7.407407407407407E-2</v>
      </c>
      <c r="D36" s="13">
        <f t="shared" si="15"/>
        <v>96222.53</v>
      </c>
      <c r="E36" s="14">
        <f t="shared" si="16"/>
        <v>116429.25</v>
      </c>
      <c r="F36" s="21">
        <f t="shared" si="17"/>
        <v>8.351545763261194E-3</v>
      </c>
      <c r="J36" s="102" t="s">
        <v>2</v>
      </c>
      <c r="K36" s="103"/>
      <c r="L36" s="60">
        <f>L25</f>
        <v>43</v>
      </c>
      <c r="M36" s="8">
        <f t="shared" si="18"/>
        <v>0.2275132275132275</v>
      </c>
      <c r="N36" s="61">
        <f>N25</f>
        <v>183467.19</v>
      </c>
      <c r="O36" s="61">
        <f>O25</f>
        <v>221564.49</v>
      </c>
      <c r="P36" s="59">
        <f t="shared" si="19"/>
        <v>1.5892964849886324E-2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5.2910052910052907E-3</v>
      </c>
      <c r="D39" s="13">
        <f t="shared" si="15"/>
        <v>41481.280991735541</v>
      </c>
      <c r="E39" s="22">
        <f t="shared" si="16"/>
        <v>50192.35</v>
      </c>
      <c r="F39" s="21">
        <f t="shared" si="17"/>
        <v>3.6003298826594089E-3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34</v>
      </c>
      <c r="C40" s="8">
        <f t="shared" si="14"/>
        <v>0.17989417989417988</v>
      </c>
      <c r="D40" s="13">
        <f t="shared" si="15"/>
        <v>4126537.39</v>
      </c>
      <c r="E40" s="23">
        <f t="shared" si="16"/>
        <v>4993610.25</v>
      </c>
      <c r="F40" s="21">
        <f t="shared" si="17"/>
        <v>0.3581949082963703</v>
      </c>
      <c r="G40" s="25"/>
      <c r="H40" s="25"/>
      <c r="I40" s="25"/>
      <c r="J40" s="104" t="s">
        <v>0</v>
      </c>
      <c r="K40" s="105"/>
      <c r="L40" s="83">
        <f>SUM(L34:L39)</f>
        <v>189</v>
      </c>
      <c r="M40" s="17">
        <f>SUM(M34:M39)</f>
        <v>1</v>
      </c>
      <c r="N40" s="84">
        <f>SUM(N34:N39)</f>
        <v>11591968.910991734</v>
      </c>
      <c r="O40" s="85">
        <f>SUM(O34:O39)</f>
        <v>13941041.970000001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75</v>
      </c>
      <c r="C41" s="8">
        <f>IF(B41,B41/$B$46,"")</f>
        <v>0.3968253968253968</v>
      </c>
      <c r="D41" s="13">
        <f t="shared" si="15"/>
        <v>347439.76</v>
      </c>
      <c r="E41" s="23">
        <f t="shared" si="16"/>
        <v>413299.68000000005</v>
      </c>
      <c r="F41" s="21">
        <f>IF(E41,E41/$E$46,"")</f>
        <v>2.9646254626403655E-2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9</v>
      </c>
      <c r="C42" s="8">
        <f>IF(B42,B42/$B$46,"")</f>
        <v>4.7619047619047616E-2</v>
      </c>
      <c r="D42" s="13">
        <f t="shared" si="15"/>
        <v>5962.65</v>
      </c>
      <c r="E42" s="14">
        <f t="shared" si="16"/>
        <v>7214.7999999999993</v>
      </c>
      <c r="F42" s="21">
        <f>IF(E42,E42/$E$46,"")</f>
        <v>5.1752229248901681E-4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31</v>
      </c>
      <c r="C44" s="8">
        <f>IF(B44,B44/$B$46,"")</f>
        <v>0.16402116402116401</v>
      </c>
      <c r="D44" s="13">
        <f t="shared" ref="D44" si="21">D23+I23+N23+S23+X23+AC23</f>
        <v>34605</v>
      </c>
      <c r="E44" s="14">
        <f t="shared" ref="E44" si="22">E23+J23+O23+T23+Y23+AD23</f>
        <v>34605</v>
      </c>
      <c r="F44" s="21">
        <f>IF(E44,E44/$E$46,"")</f>
        <v>2.4822391378253629E-3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189</v>
      </c>
      <c r="C46" s="17">
        <f>SUM(C34:C45)</f>
        <v>1</v>
      </c>
      <c r="D46" s="18">
        <f>SUM(D34:D45)</f>
        <v>11591968.910991736</v>
      </c>
      <c r="E46" s="18">
        <f>SUM(E34:E45)</f>
        <v>13941041.970000001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2023-02-28T10:52:37Z</dcterms:modified>
</cp:coreProperties>
</file>