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90" yWindow="740" windowWidth="19300" windowHeight="10900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</workbook>
</file>

<file path=xl/calcChain.xml><?xml version="1.0" encoding="utf-8"?>
<calcChain xmlns="http://schemas.openxmlformats.org/spreadsheetml/2006/main">
  <c r="J13" i="6" l="1"/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14" i="7"/>
  <c r="T14" i="7"/>
  <c r="U14" i="7"/>
  <c r="Y14" i="7"/>
  <c r="AD14" i="7"/>
  <c r="AE14" i="7"/>
  <c r="J15" i="7"/>
  <c r="E36" i="7" s="1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E39" i="7" s="1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D34" i="7" s="1"/>
  <c r="S13" i="7"/>
  <c r="X13" i="7"/>
  <c r="AC13" i="7"/>
  <c r="D20" i="7"/>
  <c r="D25" i="7" s="1"/>
  <c r="N34" i="7" s="1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B34" i="7" s="1"/>
  <c r="L13" i="7"/>
  <c r="Q13" i="7"/>
  <c r="V13" i="7"/>
  <c r="W13" i="7"/>
  <c r="AA13" i="7"/>
  <c r="B20" i="7"/>
  <c r="G20" i="7"/>
  <c r="L20" i="7"/>
  <c r="AA20" i="7"/>
  <c r="AA25" i="7" s="1"/>
  <c r="Q20" i="7"/>
  <c r="R20" i="7"/>
  <c r="V20" i="7"/>
  <c r="B21" i="7"/>
  <c r="C21" i="7"/>
  <c r="G21" i="7"/>
  <c r="L21" i="7"/>
  <c r="AA21" i="7"/>
  <c r="AB21" i="7"/>
  <c r="Q21" i="7"/>
  <c r="R21" i="7"/>
  <c r="V21" i="7"/>
  <c r="W21" i="7"/>
  <c r="G14" i="7"/>
  <c r="B35" i="7" s="1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 s="1"/>
  <c r="E25" i="6"/>
  <c r="O25" i="6"/>
  <c r="O36" i="6" s="1"/>
  <c r="Y25" i="6"/>
  <c r="O38" i="6"/>
  <c r="T25" i="6"/>
  <c r="O37" i="6"/>
  <c r="AD25" i="6"/>
  <c r="O39" i="6"/>
  <c r="P39" i="6"/>
  <c r="I25" i="6"/>
  <c r="N35" i="6" s="1"/>
  <c r="D25" i="6"/>
  <c r="N34" i="6"/>
  <c r="N25" i="6"/>
  <c r="N36" i="6" s="1"/>
  <c r="X25" i="6"/>
  <c r="N38" i="6" s="1"/>
  <c r="S25" i="6"/>
  <c r="N37" i="6"/>
  <c r="AC25" i="6"/>
  <c r="N39" i="6"/>
  <c r="G25" i="6"/>
  <c r="L35" i="6" s="1"/>
  <c r="B25" i="6"/>
  <c r="L25" i="6"/>
  <c r="L36" i="6" s="1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4" i="6"/>
  <c r="M14" i="6"/>
  <c r="M15" i="6"/>
  <c r="M16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35" i="5" s="1"/>
  <c r="O25" i="5"/>
  <c r="O36" i="5" s="1"/>
  <c r="T25" i="5"/>
  <c r="O37" i="5"/>
  <c r="Y25" i="5"/>
  <c r="Z18" i="5"/>
  <c r="D25" i="5"/>
  <c r="N34" i="5" s="1"/>
  <c r="I25" i="5"/>
  <c r="N35" i="5" s="1"/>
  <c r="N25" i="5"/>
  <c r="N36" i="5" s="1"/>
  <c r="S25" i="5"/>
  <c r="N37" i="5"/>
  <c r="X25" i="5"/>
  <c r="N38" i="5"/>
  <c r="B25" i="5"/>
  <c r="L34" i="5"/>
  <c r="M34" i="5" s="1"/>
  <c r="G25" i="5"/>
  <c r="H21" i="5" s="1"/>
  <c r="L25" i="5"/>
  <c r="L36" i="5" s="1"/>
  <c r="Q25" i="5"/>
  <c r="L37" i="5"/>
  <c r="V25" i="5"/>
  <c r="L38" i="5"/>
  <c r="E34" i="5"/>
  <c r="E35" i="5"/>
  <c r="E36" i="5"/>
  <c r="E41" i="5"/>
  <c r="E42" i="5"/>
  <c r="F42" i="5" s="1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20" i="4" s="1"/>
  <c r="P19" i="4"/>
  <c r="P17" i="4"/>
  <c r="P24" i="4"/>
  <c r="N25" i="4"/>
  <c r="N36" i="4" s="1"/>
  <c r="L25" i="4"/>
  <c r="M20" i="4" s="1"/>
  <c r="M19" i="4"/>
  <c r="M15" i="4"/>
  <c r="M16" i="4"/>
  <c r="M17" i="4"/>
  <c r="M18" i="4"/>
  <c r="M24" i="4"/>
  <c r="J25" i="4"/>
  <c r="O35" i="4" s="1"/>
  <c r="K16" i="4"/>
  <c r="K17" i="4"/>
  <c r="I25" i="4"/>
  <c r="N35" i="4" s="1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/>
  <c r="E25" i="1"/>
  <c r="Y25" i="1"/>
  <c r="O38" i="1" s="1"/>
  <c r="I25" i="1"/>
  <c r="N35" i="1" s="1"/>
  <c r="N25" i="1"/>
  <c r="N36" i="1" s="1"/>
  <c r="D25" i="1"/>
  <c r="N34" i="1"/>
  <c r="X25" i="1"/>
  <c r="N38" i="1"/>
  <c r="G25" i="1"/>
  <c r="L35" i="1" s="1"/>
  <c r="H22" i="1"/>
  <c r="L25" i="1"/>
  <c r="M21" i="1" s="1"/>
  <c r="M20" i="1"/>
  <c r="V25" i="1"/>
  <c r="L38" i="1" s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25" i="1" s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K25" i="1" s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P25" i="1" s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O35" i="1"/>
  <c r="F45" i="1"/>
  <c r="M18" i="6"/>
  <c r="M13" i="6"/>
  <c r="P19" i="6"/>
  <c r="P14" i="6"/>
  <c r="Z21" i="6"/>
  <c r="H22" i="6"/>
  <c r="K22" i="6"/>
  <c r="AB25" i="6"/>
  <c r="AE25" i="6"/>
  <c r="M13" i="5"/>
  <c r="AB25" i="5"/>
  <c r="L35" i="5"/>
  <c r="M39" i="5"/>
  <c r="H22" i="5"/>
  <c r="O38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4" i="1"/>
  <c r="H18" i="1"/>
  <c r="H24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24" i="6"/>
  <c r="D35" i="7"/>
  <c r="K18" i="6"/>
  <c r="T25" i="7"/>
  <c r="O37" i="7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25" i="5" s="1"/>
  <c r="C13" i="5"/>
  <c r="E25" i="7"/>
  <c r="F23" i="7"/>
  <c r="D46" i="5"/>
  <c r="E46" i="5"/>
  <c r="F41" i="5" s="1"/>
  <c r="F43" i="5"/>
  <c r="AE21" i="5"/>
  <c r="AE20" i="5"/>
  <c r="C20" i="5"/>
  <c r="F21" i="5"/>
  <c r="F20" i="5"/>
  <c r="C43" i="6"/>
  <c r="B36" i="7"/>
  <c r="S25" i="7"/>
  <c r="N37" i="7"/>
  <c r="V25" i="7"/>
  <c r="Y25" i="7"/>
  <c r="Z20" i="7"/>
  <c r="P15" i="4"/>
  <c r="H15" i="4"/>
  <c r="H18" i="4"/>
  <c r="H14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AE13" i="7" s="1"/>
  <c r="H20" i="4"/>
  <c r="W17" i="4"/>
  <c r="O38" i="4"/>
  <c r="E38" i="7"/>
  <c r="Z17" i="4"/>
  <c r="C18" i="4"/>
  <c r="C20" i="4"/>
  <c r="O34" i="4"/>
  <c r="H13" i="4"/>
  <c r="M13" i="4"/>
  <c r="W20" i="4"/>
  <c r="O36" i="4"/>
  <c r="L36" i="4"/>
  <c r="P18" i="7"/>
  <c r="L35" i="4"/>
  <c r="L40" i="4" s="1"/>
  <c r="M36" i="4" s="1"/>
  <c r="F43" i="4"/>
  <c r="K22" i="7"/>
  <c r="Z14" i="7"/>
  <c r="Q25" i="7"/>
  <c r="B25" i="7"/>
  <c r="C24" i="7"/>
  <c r="B37" i="7"/>
  <c r="AC25" i="7"/>
  <c r="N38" i="7" s="1"/>
  <c r="E37" i="7"/>
  <c r="E34" i="7"/>
  <c r="B39" i="7"/>
  <c r="M15" i="7"/>
  <c r="D38" i="7"/>
  <c r="E35" i="7"/>
  <c r="D45" i="7"/>
  <c r="E45" i="7"/>
  <c r="B45" i="7"/>
  <c r="D36" i="7"/>
  <c r="D37" i="7"/>
  <c r="C36" i="1"/>
  <c r="C35" i="1"/>
  <c r="B38" i="7"/>
  <c r="R17" i="7"/>
  <c r="H22" i="7"/>
  <c r="F38" i="1"/>
  <c r="P17" i="7"/>
  <c r="P16" i="7"/>
  <c r="F37" i="4"/>
  <c r="Z16" i="7"/>
  <c r="P39" i="1"/>
  <c r="F37" i="1"/>
  <c r="M16" i="7"/>
  <c r="F25" i="1"/>
  <c r="F43" i="1"/>
  <c r="F44" i="1"/>
  <c r="F24" i="7"/>
  <c r="C25" i="1"/>
  <c r="C22" i="7"/>
  <c r="C23" i="7"/>
  <c r="C44" i="1"/>
  <c r="Z25" i="4"/>
  <c r="F25" i="6"/>
  <c r="F15" i="7"/>
  <c r="F22" i="7"/>
  <c r="F36" i="1"/>
  <c r="F35" i="1"/>
  <c r="F39" i="1"/>
  <c r="C25" i="6"/>
  <c r="C39" i="5"/>
  <c r="C43" i="5"/>
  <c r="P39" i="5"/>
  <c r="P37" i="5"/>
  <c r="AE25" i="5"/>
  <c r="C43" i="4"/>
  <c r="W25" i="4"/>
  <c r="C45" i="1"/>
  <c r="C37" i="1"/>
  <c r="C39" i="1"/>
  <c r="C15" i="7"/>
  <c r="K24" i="7"/>
  <c r="F37" i="6"/>
  <c r="C37" i="6"/>
  <c r="M37" i="6"/>
  <c r="P37" i="6"/>
  <c r="U13" i="7"/>
  <c r="U16" i="7"/>
  <c r="F45" i="6"/>
  <c r="M34" i="6"/>
  <c r="P34" i="6"/>
  <c r="O34" i="7"/>
  <c r="AB18" i="7"/>
  <c r="AB19" i="7"/>
  <c r="C45" i="6"/>
  <c r="C45" i="5"/>
  <c r="F39" i="5"/>
  <c r="F45" i="5"/>
  <c r="P38" i="5"/>
  <c r="M37" i="5"/>
  <c r="M38" i="5"/>
  <c r="L37" i="7"/>
  <c r="R16" i="7"/>
  <c r="C36" i="5"/>
  <c r="C37" i="5"/>
  <c r="F36" i="5"/>
  <c r="F37" i="5"/>
  <c r="F34" i="5"/>
  <c r="C35" i="5"/>
  <c r="F18" i="7"/>
  <c r="F35" i="5"/>
  <c r="F21" i="7"/>
  <c r="C34" i="5"/>
  <c r="F13" i="7"/>
  <c r="F14" i="7"/>
  <c r="F20" i="7"/>
  <c r="F25" i="5"/>
  <c r="L39" i="7"/>
  <c r="W20" i="7"/>
  <c r="W25" i="7"/>
  <c r="P34" i="5"/>
  <c r="O39" i="7"/>
  <c r="Z21" i="7"/>
  <c r="Z25" i="7"/>
  <c r="AE18" i="7"/>
  <c r="AE21" i="7"/>
  <c r="AE17" i="7"/>
  <c r="F25" i="4"/>
  <c r="C38" i="4"/>
  <c r="C25" i="4"/>
  <c r="F38" i="4"/>
  <c r="F45" i="4"/>
  <c r="C45" i="4"/>
  <c r="K16" i="7"/>
  <c r="AB17" i="7"/>
  <c r="P34" i="4"/>
  <c r="C20" i="7"/>
  <c r="C18" i="7"/>
  <c r="C14" i="7"/>
  <c r="C39" i="4"/>
  <c r="C13" i="7"/>
  <c r="F34" i="4"/>
  <c r="F39" i="4"/>
  <c r="R13" i="7"/>
  <c r="C34" i="4"/>
  <c r="M18" i="7"/>
  <c r="P15" i="7"/>
  <c r="P14" i="7"/>
  <c r="M14" i="7"/>
  <c r="L34" i="7"/>
  <c r="H16" i="7"/>
  <c r="H24" i="7"/>
  <c r="P34" i="1"/>
  <c r="P37" i="1"/>
  <c r="M34" i="1"/>
  <c r="F43" i="7"/>
  <c r="C38" i="7"/>
  <c r="C43" i="7"/>
  <c r="R25" i="7"/>
  <c r="U25" i="7"/>
  <c r="F25" i="7"/>
  <c r="P37" i="4"/>
  <c r="C25" i="7"/>
  <c r="P38" i="4"/>
  <c r="F38" i="7"/>
  <c r="M37" i="4"/>
  <c r="M38" i="4"/>
  <c r="M34" i="4"/>
  <c r="F45" i="7"/>
  <c r="F37" i="7"/>
  <c r="C37" i="7"/>
  <c r="C45" i="7"/>
  <c r="M37" i="7"/>
  <c r="M39" i="7"/>
  <c r="P39" i="7"/>
  <c r="P37" i="7"/>
  <c r="P34" i="7"/>
  <c r="M34" i="7"/>
  <c r="K19" i="6" l="1"/>
  <c r="O35" i="6"/>
  <c r="O40" i="6" s="1"/>
  <c r="K13" i="6"/>
  <c r="K14" i="6"/>
  <c r="H14" i="6"/>
  <c r="AE20" i="7"/>
  <c r="AE25" i="7" s="1"/>
  <c r="L38" i="7"/>
  <c r="AB13" i="7"/>
  <c r="AB25" i="7" s="1"/>
  <c r="AB20" i="7"/>
  <c r="H13" i="6"/>
  <c r="H15" i="6"/>
  <c r="P21" i="6"/>
  <c r="P13" i="6"/>
  <c r="P20" i="6"/>
  <c r="H19" i="6"/>
  <c r="E42" i="7"/>
  <c r="K21" i="6"/>
  <c r="K25" i="6" s="1"/>
  <c r="D46" i="6"/>
  <c r="H21" i="6"/>
  <c r="E41" i="7"/>
  <c r="E46" i="6"/>
  <c r="F39" i="6" s="1"/>
  <c r="N40" i="6"/>
  <c r="J25" i="7"/>
  <c r="H20" i="6"/>
  <c r="B46" i="6"/>
  <c r="L40" i="6"/>
  <c r="M38" i="6" s="1"/>
  <c r="M19" i="6"/>
  <c r="M25" i="6" s="1"/>
  <c r="F40" i="5"/>
  <c r="P21" i="5"/>
  <c r="M25" i="5"/>
  <c r="D42" i="7"/>
  <c r="H25" i="5"/>
  <c r="B40" i="7"/>
  <c r="K25" i="5"/>
  <c r="D40" i="7"/>
  <c r="B46" i="5"/>
  <c r="C42" i="5" s="1"/>
  <c r="O40" i="5"/>
  <c r="P35" i="5" s="1"/>
  <c r="P20" i="5"/>
  <c r="P25" i="5" s="1"/>
  <c r="N40" i="5"/>
  <c r="L40" i="5"/>
  <c r="M36" i="5" s="1"/>
  <c r="F46" i="5"/>
  <c r="E40" i="7"/>
  <c r="O25" i="7"/>
  <c r="I25" i="7"/>
  <c r="N35" i="7" s="1"/>
  <c r="C42" i="4"/>
  <c r="M21" i="4"/>
  <c r="M25" i="4" s="1"/>
  <c r="K15" i="4"/>
  <c r="K25" i="4" s="1"/>
  <c r="H25" i="4"/>
  <c r="E46" i="4"/>
  <c r="F35" i="4" s="1"/>
  <c r="B46" i="4"/>
  <c r="C40" i="4" s="1"/>
  <c r="D46" i="4"/>
  <c r="P25" i="4"/>
  <c r="N40" i="4"/>
  <c r="O40" i="4"/>
  <c r="D41" i="7"/>
  <c r="M35" i="4"/>
  <c r="M40" i="4" s="1"/>
  <c r="B41" i="7"/>
  <c r="M25" i="1"/>
  <c r="B42" i="7"/>
  <c r="L25" i="7"/>
  <c r="M13" i="7" s="1"/>
  <c r="P36" i="1"/>
  <c r="N25" i="7"/>
  <c r="N36" i="7" s="1"/>
  <c r="H21" i="1"/>
  <c r="B46" i="1"/>
  <c r="C42" i="1" s="1"/>
  <c r="D46" i="1"/>
  <c r="H19" i="1"/>
  <c r="H13" i="1"/>
  <c r="H25" i="1" s="1"/>
  <c r="O40" i="1"/>
  <c r="P38" i="1" s="1"/>
  <c r="O38" i="7"/>
  <c r="Z13" i="1"/>
  <c r="Z25" i="1" s="1"/>
  <c r="N40" i="1"/>
  <c r="E46" i="1"/>
  <c r="L40" i="1"/>
  <c r="M35" i="1" s="1"/>
  <c r="G25" i="7"/>
  <c r="K13" i="7" l="1"/>
  <c r="K18" i="7"/>
  <c r="H15" i="7"/>
  <c r="H18" i="7"/>
  <c r="C34" i="6"/>
  <c r="C39" i="6"/>
  <c r="F34" i="6"/>
  <c r="F36" i="6"/>
  <c r="P36" i="6"/>
  <c r="P38" i="6"/>
  <c r="C35" i="6"/>
  <c r="C36" i="6"/>
  <c r="F35" i="6"/>
  <c r="P25" i="6"/>
  <c r="P21" i="7"/>
  <c r="P13" i="7"/>
  <c r="O35" i="7"/>
  <c r="K21" i="7"/>
  <c r="K20" i="7"/>
  <c r="E46" i="7"/>
  <c r="F40" i="6"/>
  <c r="F42" i="6"/>
  <c r="K19" i="7"/>
  <c r="H25" i="6"/>
  <c r="C40" i="6"/>
  <c r="C42" i="6"/>
  <c r="P35" i="6"/>
  <c r="K14" i="7"/>
  <c r="F41" i="6"/>
  <c r="K15" i="7"/>
  <c r="M36" i="6"/>
  <c r="M35" i="6"/>
  <c r="C41" i="6"/>
  <c r="P20" i="7"/>
  <c r="L36" i="7"/>
  <c r="M19" i="7"/>
  <c r="P36" i="5"/>
  <c r="P40" i="5" s="1"/>
  <c r="D46" i="7"/>
  <c r="C41" i="5"/>
  <c r="C40" i="5"/>
  <c r="C46" i="5" s="1"/>
  <c r="M35" i="5"/>
  <c r="M40" i="5" s="1"/>
  <c r="P19" i="7"/>
  <c r="O36" i="7"/>
  <c r="N40" i="7"/>
  <c r="F40" i="4"/>
  <c r="F42" i="4"/>
  <c r="B46" i="7"/>
  <c r="F41" i="4"/>
  <c r="F36" i="4"/>
  <c r="C41" i="4"/>
  <c r="C35" i="4"/>
  <c r="C36" i="4"/>
  <c r="H21" i="7"/>
  <c r="H14" i="7"/>
  <c r="P35" i="4"/>
  <c r="P36" i="4"/>
  <c r="M20" i="7"/>
  <c r="M21" i="7"/>
  <c r="M38" i="1"/>
  <c r="M36" i="1"/>
  <c r="P35" i="1"/>
  <c r="P40" i="1" s="1"/>
  <c r="F41" i="1"/>
  <c r="F42" i="1"/>
  <c r="C34" i="1"/>
  <c r="H19" i="7"/>
  <c r="H20" i="7"/>
  <c r="C40" i="1"/>
  <c r="C41" i="1"/>
  <c r="F34" i="1"/>
  <c r="F40" i="1"/>
  <c r="M40" i="1"/>
  <c r="H13" i="7"/>
  <c r="L35" i="7"/>
  <c r="F36" i="7" l="1"/>
  <c r="F39" i="7"/>
  <c r="C35" i="7"/>
  <c r="C39" i="7"/>
  <c r="O40" i="7"/>
  <c r="P35" i="7" s="1"/>
  <c r="P40" i="6"/>
  <c r="F40" i="7"/>
  <c r="P25" i="7"/>
  <c r="F41" i="7"/>
  <c r="F34" i="7"/>
  <c r="F42" i="7"/>
  <c r="F35" i="7"/>
  <c r="F46" i="6"/>
  <c r="K25" i="7"/>
  <c r="C46" i="6"/>
  <c r="M40" i="6"/>
  <c r="C40" i="7"/>
  <c r="C34" i="7"/>
  <c r="C42" i="7"/>
  <c r="C41" i="7"/>
  <c r="C36" i="7"/>
  <c r="F46" i="4"/>
  <c r="C46" i="4"/>
  <c r="P40" i="4"/>
  <c r="M25" i="7"/>
  <c r="C46" i="1"/>
  <c r="H25" i="7"/>
  <c r="F46" i="1"/>
  <c r="L40" i="7"/>
  <c r="M36" i="7" s="1"/>
  <c r="P36" i="7" l="1"/>
  <c r="P38" i="7"/>
  <c r="F46" i="7"/>
  <c r="C46" i="7"/>
  <c r="M35" i="7"/>
  <c r="M38" i="7"/>
  <c r="P40" i="7" l="1"/>
  <c r="M40" i="7"/>
</calcChain>
</file>

<file path=xl/sharedStrings.xml><?xml version="1.0" encoding="utf-8"?>
<sst xmlns="http://schemas.openxmlformats.org/spreadsheetml/2006/main" count="458" uniqueCount="63">
  <si>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</si>
  <si>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</si>
  <si>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</si>
  <si>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</si>
  <si>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</si>
  <si>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</si>
  <si>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</si>
  <si>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</si>
  <si>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</si>
  <si>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</si>
  <si>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</si>
  <si>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</si>
  <si>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</si>
  <si>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</si>
  <si>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</si>
  <si>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</si>
  <si>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</si>
  <si>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</si>
  <si>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</si>
  <si>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</si>
  <si>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</si>
  <si>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</si>
  <si>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</si>
  <si>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</si>
  <si>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</si>
  <si>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</si>
  <si>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</si>
  <si>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</si>
  <si>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</si>
  <si>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</si>
  <si>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</si>
  <si>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</si>
  <si>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</si>
  <si>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</si>
  <si>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</si>
  <si>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</si>
  <si>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</si>
  <si>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</si>
  <si>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</si>
  <si>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</si>
  <si>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</si>
  <si>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</si>
  <si>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</si>
  <si>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</si>
  <si>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</si>
  <si>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</si>
  <si>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</si>
  <si>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</si>
  <si>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</si>
  <si>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</si>
  <si>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</si>
  <si>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</si>
  <si>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</si>
  <si>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</si>
  <si>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</si>
  <si>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</si>
  <si>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</si>
  <si>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</si>
  <si>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</si>
  <si>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</si>
  <si>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</si>
  <si>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INSTITUT MUNICIPAL D'HISENDA DE BARCELONA</t>
  </si>
  <si>
    <t>22.07.2022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</si>
</sst>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11</c:v>
                </c:pt>
                <c:pt idx="7">
                  <c:v>73</c:v>
                </c:pt>
                <c:pt idx="8">
                  <c:v>53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401721.75</c:v>
                </c:pt>
                <c:pt idx="1">
                  <c:v>59458.3</c:v>
                </c:pt>
                <c:pt idx="2">
                  <c:v>4235</c:v>
                </c:pt>
                <c:pt idx="3">
                  <c:v>0</c:v>
                </c:pt>
                <c:pt idx="4">
                  <c:v>0</c:v>
                </c:pt>
                <c:pt idx="5">
                  <c:v>8527612.1999999993</c:v>
                </c:pt>
                <c:pt idx="6">
                  <c:v>197486.75</c:v>
                </c:pt>
                <c:pt idx="7">
                  <c:v>363947.21</c:v>
                </c:pt>
                <c:pt idx="8">
                  <c:v>29150.81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82</c:v>
                </c:pt>
                <c:pt idx="2">
                  <c:v>61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9394776.709999999</c:v>
                </c:pt>
                <c:pt idx="2">
                  <c:v>172598.68</c:v>
                </c:pt>
                <c:pt idx="3">
                  <c:v>0</c:v>
                </c:pt>
                <c:pt idx="4">
                  <c:v>16236.630000000001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5" zoomScale="90" zoomScaleNormal="90" workbookViewId="0">
      <selection activeCell="A23" sqref="A2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3.5714285714285712E-2</v>
      </c>
      <c r="I13" s="4">
        <v>162155</v>
      </c>
      <c r="J13" s="5">
        <v>196207.55</v>
      </c>
      <c r="K13" s="21">
        <f t="shared" ref="K13:K24" si="3">IF(J13,J13/$J$25,"")</f>
        <v>0.5605818364131433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>
        <v>1</v>
      </c>
      <c r="W13" s="20">
        <f t="shared" ref="W13:W24" si="8">IF(V13,V13/$V$25,"")</f>
        <v>1</v>
      </c>
      <c r="X13" s="4">
        <v>13840.83</v>
      </c>
      <c r="Y13" s="5">
        <v>13840.83</v>
      </c>
      <c r="Z13" s="21">
        <f t="shared" ref="Z13:Z24" si="9">IF(Y13,Y13/$Y$25,"")</f>
        <v>1</v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0.10714285714285714</v>
      </c>
      <c r="I19" s="69">
        <v>19463.07</v>
      </c>
      <c r="J19" s="7">
        <v>23550.32</v>
      </c>
      <c r="K19" s="21">
        <f t="shared" si="3"/>
        <v>6.7285288632966359E-2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</v>
      </c>
      <c r="H20" s="66">
        <f t="shared" si="2"/>
        <v>0.6428571428571429</v>
      </c>
      <c r="I20" s="69">
        <v>98919.55</v>
      </c>
      <c r="J20" s="70">
        <v>119692.65</v>
      </c>
      <c r="K20" s="67">
        <f t="shared" si="3"/>
        <v>0.34197218986810457</v>
      </c>
      <c r="L20" s="68">
        <v>6</v>
      </c>
      <c r="M20" s="66">
        <f t="shared" si="4"/>
        <v>0.46153846153846156</v>
      </c>
      <c r="N20" s="69">
        <v>25588.26</v>
      </c>
      <c r="O20" s="70">
        <v>30961.79</v>
      </c>
      <c r="P20" s="67">
        <f t="shared" si="5"/>
        <v>0.90660701443694058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6</v>
      </c>
      <c r="H21" s="20">
        <f t="shared" si="2"/>
        <v>0.21428571428571427</v>
      </c>
      <c r="I21" s="6">
        <v>8724.34</v>
      </c>
      <c r="J21" s="7">
        <v>10556.45</v>
      </c>
      <c r="K21" s="21">
        <f t="shared" si="3"/>
        <v>3.0160685085785576E-2</v>
      </c>
      <c r="L21" s="2">
        <v>7</v>
      </c>
      <c r="M21" s="20">
        <f t="shared" si="4"/>
        <v>0.53846153846153844</v>
      </c>
      <c r="N21" s="6">
        <v>2365.94</v>
      </c>
      <c r="O21" s="7">
        <v>3189.49</v>
      </c>
      <c r="P21" s="21">
        <f t="shared" si="5"/>
        <v>9.3392985563059416E-2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28</v>
      </c>
      <c r="H25" s="17">
        <f t="shared" si="12"/>
        <v>1</v>
      </c>
      <c r="I25" s="18">
        <f t="shared" si="12"/>
        <v>289261.96000000002</v>
      </c>
      <c r="J25" s="18">
        <f t="shared" si="12"/>
        <v>350006.97000000003</v>
      </c>
      <c r="K25" s="19">
        <f t="shared" si="12"/>
        <v>0.99999999999999978</v>
      </c>
      <c r="L25" s="16">
        <f t="shared" si="12"/>
        <v>13</v>
      </c>
      <c r="M25" s="17">
        <f t="shared" si="12"/>
        <v>1</v>
      </c>
      <c r="N25" s="18">
        <f t="shared" si="12"/>
        <v>27954.199999999997</v>
      </c>
      <c r="O25" s="18">
        <f t="shared" si="12"/>
        <v>34151.279999999999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13840.83</v>
      </c>
      <c r="Y25" s="18">
        <f t="shared" si="12"/>
        <v>13840.83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4.7619047619047616E-2</v>
      </c>
      <c r="D34" s="10">
        <f t="shared" ref="D34:D45" si="15">D13+I13+N13+S13+AC13+X13</f>
        <v>175995.83</v>
      </c>
      <c r="E34" s="11">
        <f t="shared" ref="E34:E45" si="16">E13+J13+O13+T13+AD13+Y13</f>
        <v>210048.37999999998</v>
      </c>
      <c r="F34" s="21">
        <f t="shared" ref="F34:F43" si="17">IF(E34,E34/$E$46,"")</f>
        <v>0.52776096869369638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28</v>
      </c>
      <c r="M35" s="8">
        <f t="shared" si="18"/>
        <v>0.66666666666666663</v>
      </c>
      <c r="N35" s="61">
        <f>I25</f>
        <v>289261.96000000002</v>
      </c>
      <c r="O35" s="61">
        <f>J25</f>
        <v>350006.97000000003</v>
      </c>
      <c r="P35" s="59">
        <f t="shared" si="19"/>
        <v>0.87941653030956757</v>
      </c>
    </row>
    <row r="36" spans="1:33" ht="30" customHeight="1" x14ac:dyDescent="0.3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13</v>
      </c>
      <c r="M36" s="8">
        <f t="shared" si="18"/>
        <v>0.30952380952380953</v>
      </c>
      <c r="N36" s="61">
        <f>N25</f>
        <v>27954.199999999997</v>
      </c>
      <c r="O36" s="61">
        <f>O25</f>
        <v>34151.279999999999</v>
      </c>
      <c r="P36" s="59">
        <f t="shared" si="19"/>
        <v>8.580743452974815E-2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1</v>
      </c>
      <c r="M38" s="8">
        <f t="shared" si="18"/>
        <v>2.3809523809523808E-2</v>
      </c>
      <c r="N38" s="61">
        <f>X25</f>
        <v>13840.83</v>
      </c>
      <c r="O38" s="61">
        <f>Y25</f>
        <v>13840.83</v>
      </c>
      <c r="P38" s="59">
        <f t="shared" si="19"/>
        <v>3.4776035160684289E-2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3</v>
      </c>
      <c r="C40" s="8">
        <f t="shared" si="14"/>
        <v>7.1428571428571425E-2</v>
      </c>
      <c r="D40" s="13">
        <f t="shared" si="15"/>
        <v>19463.07</v>
      </c>
      <c r="E40" s="23">
        <f t="shared" si="16"/>
        <v>23550.32</v>
      </c>
      <c r="F40" s="21">
        <f t="shared" si="17"/>
        <v>5.9171795070481065E-2</v>
      </c>
      <c r="G40" s="25"/>
      <c r="J40" s="104" t="s">
        <v>0</v>
      </c>
      <c r="K40" s="105"/>
      <c r="L40" s="83">
        <f>SUM(L34:L39)</f>
        <v>42</v>
      </c>
      <c r="M40" s="17">
        <f>SUM(M34:M39)</f>
        <v>1</v>
      </c>
      <c r="N40" s="84">
        <f>SUM(N34:N39)</f>
        <v>331056.99000000005</v>
      </c>
      <c r="O40" s="85">
        <f>SUM(O34:O39)</f>
        <v>397999.08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24</v>
      </c>
      <c r="C41" s="8">
        <f t="shared" si="14"/>
        <v>0.5714285714285714</v>
      </c>
      <c r="D41" s="13">
        <f t="shared" si="15"/>
        <v>124507.81</v>
      </c>
      <c r="E41" s="23">
        <f t="shared" si="16"/>
        <v>150654.44</v>
      </c>
      <c r="F41" s="21">
        <f t="shared" si="17"/>
        <v>0.37852961871168145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95" t="s">
        <v>50</v>
      </c>
      <c r="B42" s="12">
        <f t="shared" si="13"/>
        <v>13</v>
      </c>
      <c r="C42" s="8">
        <f t="shared" si="14"/>
        <v>0.30952380952380953</v>
      </c>
      <c r="D42" s="13">
        <f t="shared" si="15"/>
        <v>11090.28</v>
      </c>
      <c r="E42" s="14">
        <f t="shared" si="16"/>
        <v>13745.94</v>
      </c>
      <c r="F42" s="21">
        <f t="shared" si="17"/>
        <v>3.4537617524141008E-2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42</v>
      </c>
      <c r="C46" s="17">
        <f>SUM(C34:C45)</f>
        <v>1</v>
      </c>
      <c r="D46" s="18">
        <f>SUM(D34:D45)</f>
        <v>331056.99</v>
      </c>
      <c r="E46" s="18">
        <f>SUM(E34:E45)</f>
        <v>397999.08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F13:F17" unlockedFormula="1"/>
    <ignoredError sqref="C45 M34:M39 C34:C42 C43:C4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Normal="100" workbookViewId="0">
      <selection activeCell="N18" sqref="N18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 t="s">
        <v>62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D'HISENDA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4.7619047619047616E-2</v>
      </c>
      <c r="I14" s="6">
        <v>16995</v>
      </c>
      <c r="J14" s="7">
        <v>20563.95</v>
      </c>
      <c r="K14" s="21">
        <f t="shared" si="3"/>
        <v>9.1120978192548718E-2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4.7619047619047616E-2</v>
      </c>
      <c r="I15" s="6">
        <v>3500</v>
      </c>
      <c r="J15" s="7">
        <v>4235</v>
      </c>
      <c r="K15" s="21">
        <f t="shared" si="3"/>
        <v>1.8765720722207738E-2</v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0.2857142857142857</v>
      </c>
      <c r="I19" s="6">
        <v>138113.29</v>
      </c>
      <c r="J19" s="7">
        <v>167136.43</v>
      </c>
      <c r="K19" s="21">
        <f t="shared" si="3"/>
        <v>0.74059871732864757</v>
      </c>
      <c r="L19" s="2"/>
      <c r="M19" s="20" t="str">
        <f t="shared" si="4"/>
        <v/>
      </c>
      <c r="N19" s="69"/>
      <c r="O19" s="70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0.42857142857142855</v>
      </c>
      <c r="I20" s="69">
        <v>26815.8</v>
      </c>
      <c r="J20" s="70">
        <v>32447.11</v>
      </c>
      <c r="K20" s="21">
        <f t="shared" si="3"/>
        <v>0.14377648276334212</v>
      </c>
      <c r="L20" s="68">
        <v>6</v>
      </c>
      <c r="M20" s="66">
        <f t="shared" si="4"/>
        <v>0.42857142857142855</v>
      </c>
      <c r="N20" s="69">
        <v>17014.259999999998</v>
      </c>
      <c r="O20" s="70">
        <v>20559.13</v>
      </c>
      <c r="P20" s="67">
        <f t="shared" si="5"/>
        <v>0.88489050092689314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</v>
      </c>
      <c r="H21" s="20">
        <f t="shared" si="2"/>
        <v>0.19047619047619047</v>
      </c>
      <c r="I21" s="6">
        <v>1064.43</v>
      </c>
      <c r="J21" s="7">
        <v>1294.96</v>
      </c>
      <c r="K21" s="21">
        <f t="shared" si="3"/>
        <v>5.7381009932538684E-3</v>
      </c>
      <c r="L21" s="2">
        <v>8</v>
      </c>
      <c r="M21" s="20">
        <f t="shared" si="4"/>
        <v>0.5714285714285714</v>
      </c>
      <c r="N21" s="6">
        <v>2305.79</v>
      </c>
      <c r="O21" s="7">
        <v>2674.4</v>
      </c>
      <c r="P21" s="21">
        <f t="shared" si="5"/>
        <v>0.11510949907310683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21</v>
      </c>
      <c r="H25" s="17">
        <f t="shared" si="32"/>
        <v>1</v>
      </c>
      <c r="I25" s="18">
        <f t="shared" si="32"/>
        <v>186488.52</v>
      </c>
      <c r="J25" s="18">
        <f t="shared" si="32"/>
        <v>225677.44999999998</v>
      </c>
      <c r="K25" s="19">
        <f t="shared" si="32"/>
        <v>1</v>
      </c>
      <c r="L25" s="16">
        <f t="shared" si="32"/>
        <v>14</v>
      </c>
      <c r="M25" s="17">
        <f t="shared" si="32"/>
        <v>1</v>
      </c>
      <c r="N25" s="18">
        <f t="shared" si="32"/>
        <v>19320.05</v>
      </c>
      <c r="O25" s="18">
        <f t="shared" si="32"/>
        <v>23233.530000000002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5">
      <c r="A35" s="43" t="s">
        <v>18</v>
      </c>
      <c r="B35" s="12">
        <f t="shared" si="33"/>
        <v>1</v>
      </c>
      <c r="C35" s="8">
        <f t="shared" si="34"/>
        <v>2.8571428571428571E-2</v>
      </c>
      <c r="D35" s="13">
        <f t="shared" si="35"/>
        <v>16995</v>
      </c>
      <c r="E35" s="14">
        <f t="shared" si="36"/>
        <v>20563.95</v>
      </c>
      <c r="F35" s="21">
        <f t="shared" si="37"/>
        <v>8.2615680513571571E-2</v>
      </c>
      <c r="J35" s="102" t="s">
        <v>1</v>
      </c>
      <c r="K35" s="103"/>
      <c r="L35" s="60">
        <f>G25</f>
        <v>21</v>
      </c>
      <c r="M35" s="8">
        <f t="shared" si="38"/>
        <v>0.6</v>
      </c>
      <c r="N35" s="61">
        <f>I25</f>
        <v>186488.52</v>
      </c>
      <c r="O35" s="61">
        <f>J25</f>
        <v>225677.44999999998</v>
      </c>
      <c r="P35" s="59">
        <f t="shared" si="39"/>
        <v>0.90665928035798182</v>
      </c>
    </row>
    <row r="36" spans="1:33" ht="30" customHeight="1" x14ac:dyDescent="0.35">
      <c r="A36" s="43" t="s">
        <v>19</v>
      </c>
      <c r="B36" s="12">
        <f t="shared" si="33"/>
        <v>1</v>
      </c>
      <c r="C36" s="8">
        <f t="shared" si="34"/>
        <v>2.8571428571428571E-2</v>
      </c>
      <c r="D36" s="13">
        <f t="shared" si="35"/>
        <v>3500</v>
      </c>
      <c r="E36" s="14">
        <f t="shared" si="36"/>
        <v>4235</v>
      </c>
      <c r="F36" s="21">
        <f t="shared" si="37"/>
        <v>1.7014114845395733E-2</v>
      </c>
      <c r="G36" s="25"/>
      <c r="J36" s="102" t="s">
        <v>2</v>
      </c>
      <c r="K36" s="103"/>
      <c r="L36" s="60">
        <f>L25</f>
        <v>14</v>
      </c>
      <c r="M36" s="8">
        <f t="shared" si="38"/>
        <v>0.4</v>
      </c>
      <c r="N36" s="61">
        <f>N25</f>
        <v>19320.05</v>
      </c>
      <c r="O36" s="61">
        <f>O25</f>
        <v>23233.530000000002</v>
      </c>
      <c r="P36" s="59">
        <f t="shared" si="39"/>
        <v>9.3340719642018219E-2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3"/>
        <v>6</v>
      </c>
      <c r="C40" s="8">
        <f t="shared" si="34"/>
        <v>0.17142857142857143</v>
      </c>
      <c r="D40" s="13">
        <f t="shared" si="35"/>
        <v>138113.29</v>
      </c>
      <c r="E40" s="23">
        <f t="shared" si="36"/>
        <v>167136.43</v>
      </c>
      <c r="F40" s="21">
        <f t="shared" si="37"/>
        <v>0.67147070008723608</v>
      </c>
      <c r="G40" s="25"/>
      <c r="J40" s="104" t="s">
        <v>0</v>
      </c>
      <c r="K40" s="105"/>
      <c r="L40" s="83">
        <f>SUM(L34:L39)</f>
        <v>35</v>
      </c>
      <c r="M40" s="17">
        <f>SUM(M34:M39)</f>
        <v>1</v>
      </c>
      <c r="N40" s="84">
        <f>SUM(N34:N39)</f>
        <v>205808.56999999998</v>
      </c>
      <c r="O40" s="85">
        <f>SUM(O34:O39)</f>
        <v>248910.97999999998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3"/>
        <v>15</v>
      </c>
      <c r="C41" s="8">
        <f t="shared" si="34"/>
        <v>0.42857142857142855</v>
      </c>
      <c r="D41" s="13">
        <f t="shared" si="35"/>
        <v>43830.06</v>
      </c>
      <c r="E41" s="23">
        <f t="shared" si="36"/>
        <v>53006.240000000005</v>
      </c>
      <c r="F41" s="21">
        <f t="shared" si="37"/>
        <v>0.21295259855551574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3"/>
        <v>12</v>
      </c>
      <c r="C42" s="8">
        <f t="shared" si="34"/>
        <v>0.34285714285714286</v>
      </c>
      <c r="D42" s="13">
        <f t="shared" si="35"/>
        <v>3370.2200000000003</v>
      </c>
      <c r="E42" s="14">
        <f t="shared" si="36"/>
        <v>3969.36</v>
      </c>
      <c r="F42" s="21">
        <f t="shared" si="37"/>
        <v>1.5946905998280993E-2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35</v>
      </c>
      <c r="C46" s="17">
        <f>SUM(C34:C45)</f>
        <v>1</v>
      </c>
      <c r="D46" s="18">
        <f>SUM(D34:D45)</f>
        <v>205808.57</v>
      </c>
      <c r="E46" s="18">
        <f>SUM(E34:E45)</f>
        <v>248910.97999999998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  <ignoredError sqref="B8" unlockedFormula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O22" sqref="O22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D'HISENDA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0.1</v>
      </c>
      <c r="I19" s="6">
        <v>4363.6400000000003</v>
      </c>
      <c r="J19" s="7">
        <v>4800</v>
      </c>
      <c r="K19" s="21">
        <f t="shared" si="3"/>
        <v>0.12117292360728765</v>
      </c>
      <c r="L19" s="2">
        <v>0</v>
      </c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>
        <v>0</v>
      </c>
      <c r="C20" s="66" t="str">
        <f t="shared" si="0"/>
        <v/>
      </c>
      <c r="D20" s="69">
        <v>0</v>
      </c>
      <c r="E20" s="70"/>
      <c r="F20" s="21" t="str">
        <f t="shared" si="1"/>
        <v/>
      </c>
      <c r="G20" s="68">
        <v>8</v>
      </c>
      <c r="H20" s="66">
        <f t="shared" si="2"/>
        <v>0.8</v>
      </c>
      <c r="I20" s="69">
        <v>28539.18</v>
      </c>
      <c r="J20" s="70">
        <v>34407.46</v>
      </c>
      <c r="K20" s="67">
        <f t="shared" si="3"/>
        <v>0.86859427543766776</v>
      </c>
      <c r="L20" s="68">
        <v>2</v>
      </c>
      <c r="M20" s="66">
        <f t="shared" si="4"/>
        <v>0.16666666666666666</v>
      </c>
      <c r="N20" s="69">
        <v>15334.6</v>
      </c>
      <c r="O20" s="70">
        <v>18554.86</v>
      </c>
      <c r="P20" s="67">
        <f t="shared" si="5"/>
        <v>0.90818745365419107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0.1</v>
      </c>
      <c r="I21" s="6">
        <v>335</v>
      </c>
      <c r="J21" s="7">
        <v>405.35</v>
      </c>
      <c r="K21" s="21">
        <f t="shared" si="3"/>
        <v>1.0232800955044594E-2</v>
      </c>
      <c r="L21" s="2">
        <v>10</v>
      </c>
      <c r="M21" s="20">
        <f t="shared" si="4"/>
        <v>0.83333333333333337</v>
      </c>
      <c r="N21" s="6">
        <v>1581.12</v>
      </c>
      <c r="O21" s="7">
        <v>1875.79</v>
      </c>
      <c r="P21" s="21">
        <f t="shared" si="5"/>
        <v>9.1812546345808863E-2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10</v>
      </c>
      <c r="H25" s="17">
        <f t="shared" si="22"/>
        <v>1</v>
      </c>
      <c r="I25" s="18">
        <f t="shared" si="22"/>
        <v>33237.82</v>
      </c>
      <c r="J25" s="18">
        <f t="shared" si="22"/>
        <v>39612.81</v>
      </c>
      <c r="K25" s="19">
        <f t="shared" si="22"/>
        <v>1</v>
      </c>
      <c r="L25" s="16">
        <f t="shared" si="22"/>
        <v>12</v>
      </c>
      <c r="M25" s="17">
        <f t="shared" si="22"/>
        <v>1</v>
      </c>
      <c r="N25" s="18">
        <f t="shared" si="22"/>
        <v>16915.72</v>
      </c>
      <c r="O25" s="18">
        <f t="shared" si="22"/>
        <v>20430.650000000001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10</v>
      </c>
      <c r="M35" s="8">
        <f>IF(L35,L35/$L$40,"")</f>
        <v>0.45454545454545453</v>
      </c>
      <c r="N35" s="61">
        <f>I25</f>
        <v>33237.82</v>
      </c>
      <c r="O35" s="61">
        <f>J25</f>
        <v>39612.81</v>
      </c>
      <c r="P35" s="59">
        <f>IF(O35,O35/$O$40,"")</f>
        <v>0.6597356314909234</v>
      </c>
    </row>
    <row r="36" spans="1:33" ht="30" customHeight="1" x14ac:dyDescent="0.3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12</v>
      </c>
      <c r="M36" s="8">
        <f>IF(L36,L36/$L$40,"")</f>
        <v>0.54545454545454541</v>
      </c>
      <c r="N36" s="61">
        <f>N25</f>
        <v>16915.72</v>
      </c>
      <c r="O36" s="61">
        <f>O25</f>
        <v>20430.650000000001</v>
      </c>
      <c r="P36" s="59">
        <f>IF(O36,O36/$O$40,"")</f>
        <v>0.3402643685090766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23"/>
        <v>1</v>
      </c>
      <c r="C40" s="8">
        <f t="shared" si="24"/>
        <v>4.5454545454545456E-2</v>
      </c>
      <c r="D40" s="13">
        <f t="shared" si="25"/>
        <v>4363.6400000000003</v>
      </c>
      <c r="E40" s="23">
        <f t="shared" si="26"/>
        <v>4800</v>
      </c>
      <c r="F40" s="21">
        <f t="shared" si="27"/>
        <v>7.9942095275655337E-2</v>
      </c>
      <c r="G40" s="25"/>
      <c r="J40" s="104" t="s">
        <v>0</v>
      </c>
      <c r="K40" s="105"/>
      <c r="L40" s="83">
        <f>SUM(L34:L39)</f>
        <v>22</v>
      </c>
      <c r="M40" s="17">
        <f>SUM(M34:M39)</f>
        <v>1</v>
      </c>
      <c r="N40" s="84">
        <f>SUM(N34:N39)</f>
        <v>50153.54</v>
      </c>
      <c r="O40" s="85">
        <f>SUM(O34:O39)</f>
        <v>60043.46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23"/>
        <v>10</v>
      </c>
      <c r="C41" s="8">
        <f t="shared" si="24"/>
        <v>0.45454545454545453</v>
      </c>
      <c r="D41" s="13">
        <f t="shared" si="25"/>
        <v>43873.78</v>
      </c>
      <c r="E41" s="23">
        <f t="shared" si="26"/>
        <v>52962.32</v>
      </c>
      <c r="F41" s="21">
        <f t="shared" si="27"/>
        <v>0.88206642322078044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23"/>
        <v>11</v>
      </c>
      <c r="C42" s="8">
        <f t="shared" si="24"/>
        <v>0.5</v>
      </c>
      <c r="D42" s="13">
        <f t="shared" si="25"/>
        <v>1916.12</v>
      </c>
      <c r="E42" s="14">
        <f t="shared" si="26"/>
        <v>2281.14</v>
      </c>
      <c r="F42" s="21">
        <f t="shared" si="27"/>
        <v>3.7991481503564253E-2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22</v>
      </c>
      <c r="C46" s="17">
        <f>SUM(C34:C45)</f>
        <v>1</v>
      </c>
      <c r="D46" s="18">
        <f>SUM(D34:D45)</f>
        <v>50153.54</v>
      </c>
      <c r="E46" s="18">
        <f>SUM(E34:E45)</f>
        <v>60043.46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C44:C45 M34:M39 C34:C43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L43" sqref="L43"/>
    </sheetView>
  </sheetViews>
  <sheetFormatPr defaultColWidth="9.1796875" defaultRowHeight="14.5" x14ac:dyDescent="0.35"/>
  <cols>
    <col min="1" max="1" width="26.1796875" style="27" customWidth="1"/>
    <col min="2" max="2" width="11.54296875" style="62" customWidth="1"/>
    <col min="3" max="3" width="10.54296875" style="27" customWidth="1"/>
    <col min="4" max="4" width="19.1796875" style="27" customWidth="1"/>
    <col min="5" max="5" width="18.17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2" width="11.453125" style="27" customWidth="1"/>
    <col min="13" max="13" width="10.54296875" style="27" customWidth="1"/>
    <col min="14" max="14" width="18.8164062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7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">
      <c r="B4" s="26"/>
      <c r="H4" s="26"/>
      <c r="N4" s="26"/>
    </row>
    <row r="5" spans="1:31" s="25" customFormat="1" ht="30.75" customHeight="1" x14ac:dyDescent="0.3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44953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D'HISENDA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4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4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4.3478260869565216E-2</v>
      </c>
      <c r="I13" s="4">
        <v>114040.8</v>
      </c>
      <c r="J13" s="5">
        <f>137989.37</f>
        <v>137989.37</v>
      </c>
      <c r="K13" s="21">
        <f t="shared" ref="K13:K21" si="3">IF(J13,J13/$J$25,"")</f>
        <v>1.5717260950873595E-2</v>
      </c>
      <c r="L13" s="1">
        <v>1</v>
      </c>
      <c r="M13" s="20">
        <f>IF(L13,L13/$L$25,"")</f>
        <v>4.5454545454545456E-2</v>
      </c>
      <c r="N13" s="4">
        <v>44366.94</v>
      </c>
      <c r="O13" s="5">
        <v>53684</v>
      </c>
      <c r="P13" s="21">
        <f>IF(O13,O13/$O$25,"")</f>
        <v>0.56638717275061978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4.3478260869565216E-2</v>
      </c>
      <c r="I14" s="6">
        <v>32144.09</v>
      </c>
      <c r="J14" s="7">
        <v>38894.35</v>
      </c>
      <c r="K14" s="21">
        <f t="shared" si="3"/>
        <v>4.430143049892977E-3</v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4.3478260869565216E-2</v>
      </c>
      <c r="I18" s="69">
        <v>8527612.1999999993</v>
      </c>
      <c r="J18" s="70">
        <v>8527612.1999999993</v>
      </c>
      <c r="K18" s="67">
        <f t="shared" si="3"/>
        <v>0.97131182086890655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4.3478260869565216E-2</v>
      </c>
      <c r="I19" s="6">
        <v>1818.18</v>
      </c>
      <c r="J19" s="7">
        <v>2000</v>
      </c>
      <c r="K19" s="21">
        <f t="shared" si="3"/>
        <v>2.2780393809861723E-4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16</v>
      </c>
      <c r="H20" s="66">
        <f t="shared" si="2"/>
        <v>0.69565217391304346</v>
      </c>
      <c r="I20" s="69">
        <v>58535.37</v>
      </c>
      <c r="J20" s="70">
        <v>70827.28</v>
      </c>
      <c r="K20" s="67">
        <f t="shared" si="3"/>
        <v>8.0673666544067157E-3</v>
      </c>
      <c r="L20" s="68">
        <v>7</v>
      </c>
      <c r="M20" s="66">
        <f>IF(L20,L20/$L$25,"")</f>
        <v>0.31818181818181818</v>
      </c>
      <c r="N20" s="69">
        <v>28182.75</v>
      </c>
      <c r="O20" s="70">
        <v>34101.129999999997</v>
      </c>
      <c r="P20" s="67">
        <f>IF(O20,O20/$O$25,"")</f>
        <v>0.35978024380264773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</v>
      </c>
      <c r="W20" s="66">
        <f t="shared" si="6"/>
        <v>1</v>
      </c>
      <c r="X20" s="69">
        <v>1980</v>
      </c>
      <c r="Y20" s="70">
        <v>2395.8000000000002</v>
      </c>
      <c r="Z20" s="67">
        <f t="shared" si="7"/>
        <v>1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68">
        <v>3</v>
      </c>
      <c r="H21" s="20">
        <f t="shared" si="2"/>
        <v>0.13043478260869565</v>
      </c>
      <c r="I21" s="69">
        <v>1782.05</v>
      </c>
      <c r="J21" s="70">
        <v>2156.2800000000002</v>
      </c>
      <c r="K21" s="21">
        <f t="shared" si="3"/>
        <v>2.4560453782164319E-4</v>
      </c>
      <c r="L21" s="2">
        <v>14</v>
      </c>
      <c r="M21" s="20">
        <f>IF(L21,L21/$L$25,"")</f>
        <v>0.63636363636363635</v>
      </c>
      <c r="N21" s="6">
        <v>5783.54</v>
      </c>
      <c r="O21" s="70">
        <v>6998.09</v>
      </c>
      <c r="P21" s="21">
        <f>IF(O21,O21/$O$25,"")</f>
        <v>7.383258344673245E-2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" customHeight="1" x14ac:dyDescent="0.3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" customHeight="1" x14ac:dyDescent="0.3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5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23</v>
      </c>
      <c r="H25" s="17">
        <f t="shared" si="30"/>
        <v>1</v>
      </c>
      <c r="I25" s="18">
        <f t="shared" si="30"/>
        <v>8735932.6899999995</v>
      </c>
      <c r="J25" s="18">
        <f t="shared" si="30"/>
        <v>8779479.4799999986</v>
      </c>
      <c r="K25" s="19">
        <f t="shared" si="30"/>
        <v>1</v>
      </c>
      <c r="L25" s="16">
        <f t="shared" si="30"/>
        <v>22</v>
      </c>
      <c r="M25" s="17">
        <f t="shared" si="30"/>
        <v>1</v>
      </c>
      <c r="N25" s="18">
        <f t="shared" si="30"/>
        <v>78333.23</v>
      </c>
      <c r="O25" s="18">
        <f t="shared" si="30"/>
        <v>94783.22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1</v>
      </c>
      <c r="W25" s="17">
        <f t="shared" si="30"/>
        <v>1</v>
      </c>
      <c r="X25" s="18">
        <f t="shared" si="30"/>
        <v>1980</v>
      </c>
      <c r="Y25" s="18">
        <f t="shared" si="30"/>
        <v>2395.8000000000002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4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" customHeight="1" thickBot="1" x14ac:dyDescent="0.4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5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4.3478260869565216E-2</v>
      </c>
      <c r="D34" s="10">
        <f t="shared" ref="D34:D42" si="33">D13+I13+N13+S13+AC13+X13</f>
        <v>158407.74</v>
      </c>
      <c r="E34" s="11">
        <f t="shared" ref="E34:E42" si="34">E13+J13+O13+T13+AD13+Y13</f>
        <v>191673.37</v>
      </c>
      <c r="F34" s="21">
        <f t="shared" ref="F34:F42" si="35">IF(E34,E34/$E$46,"")</f>
        <v>2.1592964289433914E-2</v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5">
      <c r="A35" s="43" t="s">
        <v>18</v>
      </c>
      <c r="B35" s="12">
        <f t="shared" si="31"/>
        <v>1</v>
      </c>
      <c r="C35" s="8">
        <f t="shared" si="32"/>
        <v>2.1739130434782608E-2</v>
      </c>
      <c r="D35" s="13">
        <f t="shared" si="33"/>
        <v>32144.09</v>
      </c>
      <c r="E35" s="14">
        <f t="shared" si="34"/>
        <v>38894.35</v>
      </c>
      <c r="F35" s="21">
        <f t="shared" si="35"/>
        <v>4.3816431599796252E-3</v>
      </c>
      <c r="J35" s="102" t="s">
        <v>1</v>
      </c>
      <c r="K35" s="103"/>
      <c r="L35" s="60">
        <f>G25</f>
        <v>23</v>
      </c>
      <c r="M35" s="8">
        <f t="shared" si="36"/>
        <v>0.5</v>
      </c>
      <c r="N35" s="61">
        <f>I25</f>
        <v>8735932.6899999995</v>
      </c>
      <c r="O35" s="61">
        <f>J25</f>
        <v>8779479.4799999986</v>
      </c>
      <c r="P35" s="59">
        <f t="shared" si="37"/>
        <v>0.98905229710031073</v>
      </c>
    </row>
    <row r="36" spans="1:33" ht="30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22</v>
      </c>
      <c r="M36" s="8">
        <f t="shared" si="36"/>
        <v>0.47826086956521741</v>
      </c>
      <c r="N36" s="61">
        <f>N25</f>
        <v>78333.23</v>
      </c>
      <c r="O36" s="61">
        <f>O25</f>
        <v>94783.22</v>
      </c>
      <c r="P36" s="59">
        <f t="shared" si="37"/>
        <v>1.0677804040788547E-2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1</v>
      </c>
      <c r="M38" s="8">
        <f t="shared" si="36"/>
        <v>2.1739130434782608E-2</v>
      </c>
      <c r="N38" s="61">
        <f>X25</f>
        <v>1980</v>
      </c>
      <c r="O38" s="61">
        <f>Y25</f>
        <v>2395.8000000000002</v>
      </c>
      <c r="P38" s="59">
        <f t="shared" si="37"/>
        <v>2.698988589005649E-4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31"/>
        <v>1</v>
      </c>
      <c r="C39" s="8">
        <f t="shared" si="32"/>
        <v>2.1739130434782608E-2</v>
      </c>
      <c r="D39" s="13">
        <f t="shared" si="33"/>
        <v>8527612.1999999993</v>
      </c>
      <c r="E39" s="22">
        <f t="shared" si="34"/>
        <v>8527612.1999999993</v>
      </c>
      <c r="F39" s="21">
        <f t="shared" si="35"/>
        <v>0.96067818763107748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31"/>
        <v>1</v>
      </c>
      <c r="C40" s="8">
        <f t="shared" si="32"/>
        <v>2.1739130434782608E-2</v>
      </c>
      <c r="D40" s="13">
        <f t="shared" si="33"/>
        <v>1818.18</v>
      </c>
      <c r="E40" s="23">
        <f t="shared" si="34"/>
        <v>2000</v>
      </c>
      <c r="F40" s="21">
        <f t="shared" si="35"/>
        <v>2.2531000826493439E-4</v>
      </c>
      <c r="G40" s="25"/>
      <c r="J40" s="104" t="s">
        <v>0</v>
      </c>
      <c r="K40" s="105"/>
      <c r="L40" s="83">
        <f>SUM(L34:L39)</f>
        <v>46</v>
      </c>
      <c r="M40" s="17">
        <f>SUM(M34:M39)</f>
        <v>1</v>
      </c>
      <c r="N40" s="84">
        <f>SUM(N34:N39)</f>
        <v>8816245.9199999999</v>
      </c>
      <c r="O40" s="85">
        <f>SUM(O34:O39)</f>
        <v>8876658.5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31"/>
        <v>24</v>
      </c>
      <c r="C41" s="8">
        <f t="shared" si="32"/>
        <v>0.52173913043478259</v>
      </c>
      <c r="D41" s="13">
        <f t="shared" si="33"/>
        <v>88698.12</v>
      </c>
      <c r="E41" s="23">
        <f t="shared" si="34"/>
        <v>107324.21</v>
      </c>
      <c r="F41" s="21">
        <f t="shared" si="35"/>
        <v>1.2090609321063777E-2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5">
      <c r="A42" s="46" t="s">
        <v>32</v>
      </c>
      <c r="B42" s="12">
        <f t="shared" si="31"/>
        <v>17</v>
      </c>
      <c r="C42" s="8">
        <f t="shared" si="32"/>
        <v>0.36956521739130432</v>
      </c>
      <c r="D42" s="13">
        <f t="shared" si="33"/>
        <v>7565.59</v>
      </c>
      <c r="E42" s="14">
        <f t="shared" si="34"/>
        <v>9154.3700000000008</v>
      </c>
      <c r="F42" s="21">
        <f t="shared" si="35"/>
        <v>1.0312855901801338E-3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5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4">
      <c r="A46" s="64" t="s">
        <v>0</v>
      </c>
      <c r="B46" s="16">
        <f>SUM(B34:B45)</f>
        <v>46</v>
      </c>
      <c r="C46" s="17">
        <f>SUM(C34:C45)</f>
        <v>1</v>
      </c>
      <c r="D46" s="18">
        <f>SUM(D34:D45)</f>
        <v>8816245.9199999981</v>
      </c>
      <c r="E46" s="18">
        <f>SUM(E34:E45)</f>
        <v>8876658.5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5" customHeight="1" x14ac:dyDescent="0.35">
      <c r="B48" s="26"/>
      <c r="H48" s="26"/>
      <c r="N48" s="26"/>
    </row>
    <row r="49" spans="2:14" s="25" customForma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2:21" s="25" customFormat="1" x14ac:dyDescent="0.35">
      <c r="B97" s="26"/>
      <c r="H97" s="26"/>
      <c r="N97" s="26"/>
    </row>
    <row r="98" spans="2:21" s="25" customFormat="1" x14ac:dyDescent="0.35">
      <c r="B98" s="26"/>
      <c r="H98" s="26"/>
      <c r="N98" s="26"/>
    </row>
    <row r="99" spans="2:21" s="25" customFormat="1" x14ac:dyDescent="0.35">
      <c r="B99" s="26"/>
      <c r="H99" s="26"/>
      <c r="N99" s="26"/>
    </row>
    <row r="100" spans="2:21" s="25" customFormat="1" x14ac:dyDescent="0.35">
      <c r="B100" s="26"/>
      <c r="H100" s="26"/>
      <c r="N100" s="26"/>
    </row>
    <row r="101" spans="2:21" s="25" customFormat="1" x14ac:dyDescent="0.35">
      <c r="B101" s="26"/>
      <c r="H101" s="26"/>
      <c r="N101" s="26"/>
    </row>
    <row r="102" spans="2:21" s="25" customFormat="1" x14ac:dyDescent="0.35">
      <c r="B102" s="26"/>
      <c r="H102" s="26"/>
      <c r="N102" s="26"/>
    </row>
    <row r="103" spans="2:21" s="25" customFormat="1" x14ac:dyDescent="0.35">
      <c r="B103" s="26"/>
      <c r="H103" s="26"/>
      <c r="N103" s="26"/>
    </row>
    <row r="104" spans="2:21" s="25" customFormat="1" x14ac:dyDescent="0.35">
      <c r="B104" s="26"/>
      <c r="H104" s="26"/>
      <c r="N104" s="26"/>
    </row>
    <row r="105" spans="2:21" s="25" customFormat="1" x14ac:dyDescent="0.35">
      <c r="B105" s="26"/>
      <c r="H105" s="26"/>
      <c r="N105" s="26"/>
    </row>
    <row r="106" spans="2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customProperties>
    <customPr name="EpmWorksheetKeyString_GUID" r:id="rId2"/>
  </customProperties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4" zoomScale="80" zoomScaleNormal="80" workbookViewId="0">
      <selection activeCell="J46" sqref="J46"/>
    </sheetView>
  </sheetViews>
  <sheetFormatPr defaultColWidth="9.1796875" defaultRowHeight="14.5" x14ac:dyDescent="0.35"/>
  <cols>
    <col min="1" max="1" width="30.453125" style="27" customWidth="1"/>
    <col min="2" max="2" width="11.1796875" style="62" customWidth="1"/>
    <col min="3" max="3" width="10.54296875" style="27" customWidth="1"/>
    <col min="4" max="4" width="19.1796875" style="27" customWidth="1"/>
    <col min="5" max="5" width="19.54296875" style="27" customWidth="1"/>
    <col min="6" max="6" width="11.453125" style="27" customWidth="1"/>
    <col min="7" max="7" width="9.453125" style="27" customWidth="1"/>
    <col min="8" max="8" width="10.81640625" style="62" customWidth="1"/>
    <col min="9" max="9" width="17.453125" style="27" customWidth="1"/>
    <col min="10" max="10" width="20" style="27" customWidth="1"/>
    <col min="11" max="11" width="11.453125" style="27" customWidth="1"/>
    <col min="12" max="12" width="11.54296875" style="27" customWidth="1"/>
    <col min="13" max="13" width="10.54296875" style="27" customWidth="1"/>
    <col min="14" max="14" width="20.1796875" style="62" customWidth="1"/>
    <col min="15" max="15" width="19.54296875" style="27" customWidth="1"/>
    <col min="16" max="16" width="11.453125" style="27" customWidth="1"/>
    <col min="17" max="17" width="9.1796875" style="27" customWidth="1"/>
    <col min="18" max="18" width="11" style="27" customWidth="1"/>
    <col min="19" max="19" width="18.81640625" style="27" customWidth="1"/>
    <col min="20" max="20" width="19.54296875" style="27" customWidth="1"/>
    <col min="21" max="21" width="11.1796875" style="27" customWidth="1"/>
    <col min="22" max="22" width="9" style="27" customWidth="1"/>
    <col min="23" max="23" width="10" style="27" customWidth="1"/>
    <col min="24" max="24" width="19" style="27" customWidth="1"/>
    <col min="25" max="25" width="15.453125" style="27" customWidth="1"/>
    <col min="26" max="26" width="9.54296875" style="27" customWidth="1"/>
    <col min="27" max="27" width="9.1796875" style="27" customWidth="1"/>
    <col min="28" max="28" width="10.81640625" style="27" customWidth="1"/>
    <col min="29" max="29" width="18.1796875" style="27" customWidth="1"/>
    <col min="30" max="30" width="18.81640625" style="27" customWidth="1"/>
    <col min="31" max="31" width="10.81640625" style="27" customWidth="1"/>
    <col min="32" max="16384" width="9.17968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x14ac:dyDescent="0.35">
      <c r="B4" s="26"/>
      <c r="H4" s="26"/>
      <c r="N4" s="26"/>
    </row>
    <row r="5" spans="1:31" s="25" customFormat="1" ht="30.75" customHeight="1" x14ac:dyDescent="0.3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2022'!B8</f>
        <v>INSTITUT MUNICIPAL D'HISENDA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4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4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2</v>
      </c>
      <c r="H13" s="20">
        <f t="shared" ref="H13:H24" si="2">IF(G13,G13/$G$25,"")</f>
        <v>2.4390243902439025E-2</v>
      </c>
      <c r="I13" s="10">
        <f>'CONTRACTACIO 1r TR 2022'!I13+'CONTRACTACIO 2n TR 2022'!I13+'CONTRACTACIO 3r TR 2022'!I13+'CONTRACTACIO 4t TR 2022'!I13</f>
        <v>276195.8</v>
      </c>
      <c r="J13" s="10">
        <f>'CONTRACTACIO 1r TR 2022'!J13+'CONTRACTACIO 2n TR 2022'!J13+'CONTRACTACIO 3r TR 2022'!J13+'CONTRACTACIO 4t TR 2022'!J13</f>
        <v>334196.92</v>
      </c>
      <c r="K13" s="21">
        <f t="shared" ref="K13:K24" si="3">IF(J13,J13/$J$25,"")</f>
        <v>3.5572630443070956E-2</v>
      </c>
      <c r="L13" s="9">
        <f>'CONTRACTACIO 1r TR 2022'!L13+'CONTRACTACIO 2n TR 2022'!L13+'CONTRACTACIO 3r TR 2022'!L13+'CONTRACTACIO 4t TR 2022'!L13</f>
        <v>1</v>
      </c>
      <c r="M13" s="20">
        <f t="shared" ref="M13:M24" si="4">IF(L13,L13/$L$25,"")</f>
        <v>1.6393442622950821E-2</v>
      </c>
      <c r="N13" s="10">
        <f>'CONTRACTACIO 1r TR 2022'!N13+'CONTRACTACIO 2n TR 2022'!N13+'CONTRACTACIO 3r TR 2022'!N13+'CONTRACTACIO 4t TR 2022'!N13</f>
        <v>44366.94</v>
      </c>
      <c r="O13" s="10">
        <f>'CONTRACTACIO 1r TR 2022'!O13+'CONTRACTACIO 2n TR 2022'!O13+'CONTRACTACIO 3r TR 2022'!O13+'CONTRACTACIO 4t TR 2022'!O13</f>
        <v>53684</v>
      </c>
      <c r="P13" s="21">
        <f t="shared" ref="P13:P24" si="5">IF(O13,O13/$O$25,"")</f>
        <v>0.31103366491562973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1</v>
      </c>
      <c r="AB13" s="20">
        <f t="shared" ref="AB13:AB24" si="10">IF(AA13,AA13/$AA$25,"")</f>
        <v>0.5</v>
      </c>
      <c r="AC13" s="10">
        <f>'CONTRACTACIO 1r TR 2022'!X13+'CONTRACTACIO 2n TR 2022'!X13+'CONTRACTACIO 3r TR 2022'!X13+'CONTRACTACIO 4t TR 2022'!X13</f>
        <v>13840.83</v>
      </c>
      <c r="AD13" s="10">
        <f>'CONTRACTACIO 1r TR 2022'!Y13+'CONTRACTACIO 2n TR 2022'!Y13+'CONTRACTACIO 3r TR 2022'!Y13+'CONTRACTACIO 4t TR 2022'!Y13</f>
        <v>13840.83</v>
      </c>
      <c r="AE13" s="21">
        <f t="shared" ref="AE13:AE24" si="11">IF(AD13,AD13/$AD$25,"")</f>
        <v>0.85244474992655495</v>
      </c>
    </row>
    <row r="14" spans="1:31" s="42" customFormat="1" ht="36" customHeight="1" x14ac:dyDescent="0.35">
      <c r="A14" s="43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2</v>
      </c>
      <c r="H14" s="20">
        <f t="shared" si="2"/>
        <v>2.4390243902439025E-2</v>
      </c>
      <c r="I14" s="13">
        <f>'CONTRACTACIO 1r TR 2022'!I14+'CONTRACTACIO 2n TR 2022'!I14+'CONTRACTACIO 3r TR 2022'!I14+'CONTRACTACIO 4t TR 2022'!I14</f>
        <v>49139.09</v>
      </c>
      <c r="J14" s="13">
        <f>'CONTRACTACIO 1r TR 2022'!J14+'CONTRACTACIO 2n TR 2022'!J14+'CONTRACTACIO 3r TR 2022'!J14+'CONTRACTACIO 4t TR 2022'!J14</f>
        <v>59458.3</v>
      </c>
      <c r="K14" s="21">
        <f t="shared" si="3"/>
        <v>6.3288678204252938E-3</v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1</v>
      </c>
      <c r="H15" s="20">
        <f t="shared" si="2"/>
        <v>1.2195121951219513E-2</v>
      </c>
      <c r="I15" s="13">
        <f>'CONTRACTACIO 1r TR 2022'!I15+'CONTRACTACIO 2n TR 2022'!I15+'CONTRACTACIO 3r TR 2022'!I15+'CONTRACTACIO 4t TR 2022'!I15</f>
        <v>3500</v>
      </c>
      <c r="J15" s="13">
        <f>'CONTRACTACIO 1r TR 2022'!J15+'CONTRACTACIO 2n TR 2022'!J15+'CONTRACTACIO 3r TR 2022'!J15+'CONTRACTACIO 4t TR 2022'!J15</f>
        <v>4235</v>
      </c>
      <c r="K15" s="21">
        <f t="shared" si="3"/>
        <v>4.5078240076660647E-4</v>
      </c>
      <c r="L15" s="9">
        <f>'CONTRACTACIO 1r TR 2022'!L15+'CONTRACTACIO 2n TR 2022'!L15+'CONTRACTACIO 3r TR 2022'!L15+'CONTRACTACIO 4t TR 2022'!L15</f>
        <v>0</v>
      </c>
      <c r="M15" s="20" t="str">
        <f t="shared" si="4"/>
        <v/>
      </c>
      <c r="N15" s="13">
        <f>'CONTRACTACIO 1r TR 2022'!N15+'CONTRACTACIO 2n TR 2022'!N15+'CONTRACTACIO 3r TR 2022'!N15+'CONTRACTACIO 4t TR 2022'!N15</f>
        <v>0</v>
      </c>
      <c r="O15" s="13">
        <f>'CONTRACTACIO 1r TR 2022'!O15+'CONTRACTACIO 2n TR 2022'!O15+'CONTRACTACIO 3r TR 2022'!O15+'CONTRACTACIO 4t TR 2022'!O15</f>
        <v>0</v>
      </c>
      <c r="P15" s="21" t="str">
        <f t="shared" si="5"/>
        <v/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5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1.2195121951219513E-2</v>
      </c>
      <c r="I18" s="13">
        <f>'CONTRACTACIO 1r TR 2022'!I18+'CONTRACTACIO 2n TR 2022'!I18+'CONTRACTACIO 3r TR 2022'!I18+'CONTRACTACIO 4t TR 2022'!I18</f>
        <v>8527612.1999999993</v>
      </c>
      <c r="J18" s="13">
        <f>'CONTRACTACIO 1r TR 2022'!J18+'CONTRACTACIO 2n TR 2022'!J18+'CONTRACTACIO 3r TR 2022'!J18+'CONTRACTACIO 4t TR 2022'!J18</f>
        <v>8527612.1999999993</v>
      </c>
      <c r="K18" s="21">
        <f t="shared" si="3"/>
        <v>0.90769716654606902</v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11</v>
      </c>
      <c r="H19" s="20">
        <f t="shared" si="2"/>
        <v>0.13414634146341464</v>
      </c>
      <c r="I19" s="13">
        <f>'CONTRACTACIO 1r TR 2022'!I19+'CONTRACTACIO 2n TR 2022'!I19+'CONTRACTACIO 3r TR 2022'!I19+'CONTRACTACIO 4t TR 2022'!I19</f>
        <v>163758.18000000002</v>
      </c>
      <c r="J19" s="13">
        <f>'CONTRACTACIO 1r TR 2022'!J19+'CONTRACTACIO 2n TR 2022'!J19+'CONTRACTACIO 3r TR 2022'!J19+'CONTRACTACIO 4t TR 2022'!J19</f>
        <v>197486.75</v>
      </c>
      <c r="K19" s="21">
        <f t="shared" si="3"/>
        <v>2.1020909394237217E-2</v>
      </c>
      <c r="L19" s="9">
        <f>'CONTRACTACIO 1r TR 2022'!L19+'CONTRACTACIO 2n TR 2022'!L19+'CONTRACTACIO 3r TR 2022'!L19+'CONTRACTACIO 4t TR 2022'!L19</f>
        <v>0</v>
      </c>
      <c r="M19" s="20" t="str">
        <f t="shared" si="4"/>
        <v/>
      </c>
      <c r="N19" s="13">
        <f>'CONTRACTACIO 1r TR 2022'!N19+'CONTRACTACIO 2n TR 2022'!N19+'CONTRACTACIO 3r TR 2022'!N19+'CONTRACTACIO 4t TR 2022'!N19</f>
        <v>0</v>
      </c>
      <c r="O19" s="13">
        <f>'CONTRACTACIO 1r TR 2022'!O19+'CONTRACTACIO 2n TR 2022'!O19+'CONTRACTACIO 3r TR 2022'!O19+'CONTRACTACIO 4t TR 2022'!O19</f>
        <v>0</v>
      </c>
      <c r="P19" s="21" t="str">
        <f t="shared" si="5"/>
        <v/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51</v>
      </c>
      <c r="H20" s="20">
        <f t="shared" si="2"/>
        <v>0.62195121951219512</v>
      </c>
      <c r="I20" s="13">
        <f>'CONTRACTACIO 1r TR 2022'!I20+'CONTRACTACIO 2n TR 2022'!I20+'CONTRACTACIO 3r TR 2022'!I20+'CONTRACTACIO 4t TR 2022'!I20</f>
        <v>212809.9</v>
      </c>
      <c r="J20" s="13">
        <f>'CONTRACTACIO 1r TR 2022'!J20+'CONTRACTACIO 2n TR 2022'!J20+'CONTRACTACIO 3r TR 2022'!J20+'CONTRACTACIO 4t TR 2022'!J20</f>
        <v>257374.5</v>
      </c>
      <c r="K20" s="21">
        <f t="shared" si="3"/>
        <v>2.7395488785384878E-2</v>
      </c>
      <c r="L20" s="9">
        <f>'CONTRACTACIO 1r TR 2022'!L20+'CONTRACTACIO 2n TR 2022'!L20+'CONTRACTACIO 3r TR 2022'!L20+'CONTRACTACIO 4t TR 2022'!L20</f>
        <v>21</v>
      </c>
      <c r="M20" s="20">
        <f t="shared" si="4"/>
        <v>0.34426229508196721</v>
      </c>
      <c r="N20" s="13">
        <f>'CONTRACTACIO 1r TR 2022'!N20+'CONTRACTACIO 2n TR 2022'!N20+'CONTRACTACIO 3r TR 2022'!N20+'CONTRACTACIO 4t TR 2022'!N20</f>
        <v>86119.87</v>
      </c>
      <c r="O20" s="13">
        <f>'CONTRACTACIO 1r TR 2022'!O20+'CONTRACTACIO 2n TR 2022'!O20+'CONTRACTACIO 3r TR 2022'!O20+'CONTRACTACIO 4t TR 2022'!O20</f>
        <v>104176.91</v>
      </c>
      <c r="P20" s="21">
        <f t="shared" si="5"/>
        <v>0.60357883385898436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1</v>
      </c>
      <c r="AB20" s="20">
        <f t="shared" si="10"/>
        <v>0.5</v>
      </c>
      <c r="AC20" s="13">
        <f>'CONTRACTACIO 1r TR 2022'!X20+'CONTRACTACIO 2n TR 2022'!X20+'CONTRACTACIO 3r TR 2022'!X20+'CONTRACTACIO 4t TR 2022'!X20</f>
        <v>1980</v>
      </c>
      <c r="AD20" s="13">
        <f>'CONTRACTACIO 1r TR 2022'!Y20+'CONTRACTACIO 2n TR 2022'!Y20+'CONTRACTACIO 3r TR 2022'!Y20+'CONTRACTACIO 4t TR 2022'!Y20</f>
        <v>2395.8000000000002</v>
      </c>
      <c r="AE20" s="21">
        <f t="shared" si="11"/>
        <v>0.14755525007344505</v>
      </c>
    </row>
    <row r="21" spans="1:31" s="42" customFormat="1" ht="40" customHeight="1" x14ac:dyDescent="0.3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14</v>
      </c>
      <c r="H21" s="20">
        <f t="shared" si="2"/>
        <v>0.17073170731707318</v>
      </c>
      <c r="I21" s="13">
        <f>'CONTRACTACIO 1r TR 2022'!I21+'CONTRACTACIO 2n TR 2022'!I21+'CONTRACTACIO 3r TR 2022'!I21+'CONTRACTACIO 4t TR 2022'!I21</f>
        <v>11905.82</v>
      </c>
      <c r="J21" s="13">
        <f>'CONTRACTACIO 1r TR 2022'!J21+'CONTRACTACIO 2n TR 2022'!J21+'CONTRACTACIO 3r TR 2022'!J21+'CONTRACTACIO 4t TR 2022'!J21</f>
        <v>14413.04</v>
      </c>
      <c r="K21" s="21">
        <f t="shared" si="3"/>
        <v>1.5341546100460755E-3</v>
      </c>
      <c r="L21" s="9">
        <f>'CONTRACTACIO 1r TR 2022'!L21+'CONTRACTACIO 2n TR 2022'!L21+'CONTRACTACIO 3r TR 2022'!L21+'CONTRACTACIO 4t TR 2022'!L21</f>
        <v>39</v>
      </c>
      <c r="M21" s="20">
        <f t="shared" si="4"/>
        <v>0.63934426229508201</v>
      </c>
      <c r="N21" s="13">
        <f>'CONTRACTACIO 1r TR 2022'!N21+'CONTRACTACIO 2n TR 2022'!N21+'CONTRACTACIO 3r TR 2022'!N21+'CONTRACTACIO 4t TR 2022'!N21</f>
        <v>12036.39</v>
      </c>
      <c r="O21" s="13">
        <f>'CONTRACTACIO 1r TR 2022'!O21+'CONTRACTACIO 2n TR 2022'!O21+'CONTRACTACIO 3r TR 2022'!O21+'CONTRACTACIO 4t TR 2022'!O21</f>
        <v>14737.77</v>
      </c>
      <c r="P21" s="21">
        <f t="shared" si="5"/>
        <v>8.5387501225385964E-2</v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40" customHeight="1" x14ac:dyDescent="0.35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40" customHeight="1" x14ac:dyDescent="0.35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5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4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82</v>
      </c>
      <c r="H25" s="17">
        <f t="shared" si="12"/>
        <v>1</v>
      </c>
      <c r="I25" s="18">
        <f t="shared" si="12"/>
        <v>9244920.9900000002</v>
      </c>
      <c r="J25" s="18">
        <f t="shared" si="12"/>
        <v>9394776.709999999</v>
      </c>
      <c r="K25" s="19">
        <f t="shared" si="12"/>
        <v>1</v>
      </c>
      <c r="L25" s="16">
        <f t="shared" si="12"/>
        <v>61</v>
      </c>
      <c r="M25" s="17">
        <f t="shared" si="12"/>
        <v>1</v>
      </c>
      <c r="N25" s="18">
        <f t="shared" si="12"/>
        <v>142523.20000000001</v>
      </c>
      <c r="O25" s="18">
        <f t="shared" si="12"/>
        <v>172598.68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2</v>
      </c>
      <c r="AB25" s="17">
        <f t="shared" si="12"/>
        <v>1</v>
      </c>
      <c r="AC25" s="18">
        <f t="shared" si="12"/>
        <v>15820.83</v>
      </c>
      <c r="AD25" s="18">
        <f t="shared" si="12"/>
        <v>16236.630000000001</v>
      </c>
      <c r="AE25" s="19">
        <f t="shared" si="12"/>
        <v>1</v>
      </c>
    </row>
    <row r="26" spans="1:31" s="25" customFormat="1" ht="18.649999999999999" customHeight="1" x14ac:dyDescent="0.35">
      <c r="B26" s="26"/>
      <c r="H26" s="26"/>
      <c r="N26" s="26"/>
    </row>
    <row r="27" spans="1:31" s="49" customFormat="1" ht="34.4" customHeight="1" x14ac:dyDescent="0.35">
      <c r="A27" s="149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99999999999999" customHeight="1" x14ac:dyDescent="0.35">
      <c r="A28" s="150" t="str">
        <f>'CONTRACTACIO 1r TR 2022'!A28:Q28</f>
        <v>https://bcnroc.ajuntament.barcelona.cat/jspui/bitstream/11703/123722/5/GM_Pressupost_2022.pdf#page=265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4.15" customHeight="1" x14ac:dyDescent="0.3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5" customHeight="1" thickBot="1" x14ac:dyDescent="0.4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4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4" customHeight="1" thickBot="1" x14ac:dyDescent="0.4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" customHeight="1" x14ac:dyDescent="0.35">
      <c r="A34" s="41" t="s">
        <v>25</v>
      </c>
      <c r="B34" s="9">
        <f t="shared" ref="B34:B43" si="13">B13+G13+L13+Q13+V13+AA13</f>
        <v>4</v>
      </c>
      <c r="C34" s="8">
        <f t="shared" ref="C34:C40" si="14">IF(B34,B34/$B$46,"")</f>
        <v>2.7586206896551724E-2</v>
      </c>
      <c r="D34" s="10">
        <f t="shared" ref="D34:D43" si="15">D13+I13+N13+S13+X13+AC13</f>
        <v>334403.57</v>
      </c>
      <c r="E34" s="11">
        <f t="shared" ref="E34:E43" si="16">E13+J13+O13+T13+Y13+AD13</f>
        <v>401721.75</v>
      </c>
      <c r="F34" s="21">
        <f t="shared" ref="F34:F40" si="17">IF(E34,E34/$E$46,"")</f>
        <v>4.1917572326764532E-2</v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5">
      <c r="A35" s="43" t="s">
        <v>18</v>
      </c>
      <c r="B35" s="12">
        <f t="shared" si="13"/>
        <v>2</v>
      </c>
      <c r="C35" s="8">
        <f t="shared" si="14"/>
        <v>1.3793103448275862E-2</v>
      </c>
      <c r="D35" s="13">
        <f t="shared" si="15"/>
        <v>49139.09</v>
      </c>
      <c r="E35" s="14">
        <f t="shared" si="16"/>
        <v>59458.3</v>
      </c>
      <c r="F35" s="21">
        <f t="shared" si="17"/>
        <v>6.2041639285810735E-3</v>
      </c>
      <c r="J35" s="102" t="s">
        <v>1</v>
      </c>
      <c r="K35" s="103"/>
      <c r="L35" s="60">
        <f>G25</f>
        <v>82</v>
      </c>
      <c r="M35" s="8">
        <f t="shared" si="18"/>
        <v>0.56551724137931036</v>
      </c>
      <c r="N35" s="61">
        <f>I25</f>
        <v>9244920.9900000002</v>
      </c>
      <c r="O35" s="61">
        <f>J25</f>
        <v>9394776.709999999</v>
      </c>
      <c r="P35" s="59">
        <f t="shared" si="19"/>
        <v>0.98029601891166707</v>
      </c>
    </row>
    <row r="36" spans="1:33" s="25" customFormat="1" ht="30" customHeight="1" x14ac:dyDescent="0.35">
      <c r="A36" s="43" t="s">
        <v>19</v>
      </c>
      <c r="B36" s="12">
        <f t="shared" si="13"/>
        <v>1</v>
      </c>
      <c r="C36" s="8">
        <f t="shared" si="14"/>
        <v>6.8965517241379309E-3</v>
      </c>
      <c r="D36" s="13">
        <f t="shared" si="15"/>
        <v>3500</v>
      </c>
      <c r="E36" s="14">
        <f t="shared" si="16"/>
        <v>4235</v>
      </c>
      <c r="F36" s="21">
        <f t="shared" si="17"/>
        <v>4.4190019286694784E-4</v>
      </c>
      <c r="J36" s="102" t="s">
        <v>2</v>
      </c>
      <c r="K36" s="103"/>
      <c r="L36" s="60">
        <f>L25</f>
        <v>61</v>
      </c>
      <c r="M36" s="8">
        <f t="shared" si="18"/>
        <v>0.4206896551724138</v>
      </c>
      <c r="N36" s="61">
        <f>N25</f>
        <v>142523.20000000001</v>
      </c>
      <c r="O36" s="61">
        <f>O25</f>
        <v>172598.68</v>
      </c>
      <c r="P36" s="59">
        <f t="shared" si="19"/>
        <v>1.8009773313006051E-2</v>
      </c>
    </row>
    <row r="37" spans="1:33" ht="30" customHeight="1" x14ac:dyDescent="0.3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2</v>
      </c>
      <c r="M38" s="8">
        <f t="shared" si="18"/>
        <v>1.3793103448275862E-2</v>
      </c>
      <c r="N38" s="61">
        <f>AC25</f>
        <v>15820.83</v>
      </c>
      <c r="O38" s="61">
        <f>AD25</f>
        <v>16236.630000000001</v>
      </c>
      <c r="P38" s="59">
        <f t="shared" si="19"/>
        <v>1.6942077753268649E-3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4" t="s">
        <v>33</v>
      </c>
      <c r="B39" s="15">
        <f t="shared" si="13"/>
        <v>1</v>
      </c>
      <c r="C39" s="8">
        <f t="shared" si="14"/>
        <v>6.8965517241379309E-3</v>
      </c>
      <c r="D39" s="13">
        <f t="shared" si="15"/>
        <v>8527612.1999999993</v>
      </c>
      <c r="E39" s="22">
        <f t="shared" si="16"/>
        <v>8527612.1999999993</v>
      </c>
      <c r="F39" s="21">
        <f t="shared" si="17"/>
        <v>0.88981191874251164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4">
      <c r="A40" s="44" t="s">
        <v>28</v>
      </c>
      <c r="B40" s="12">
        <f t="shared" si="13"/>
        <v>11</v>
      </c>
      <c r="C40" s="8">
        <f t="shared" si="14"/>
        <v>7.586206896551724E-2</v>
      </c>
      <c r="D40" s="13">
        <f t="shared" si="15"/>
        <v>163758.18000000002</v>
      </c>
      <c r="E40" s="23">
        <f t="shared" si="16"/>
        <v>197486.75</v>
      </c>
      <c r="F40" s="21">
        <f t="shared" si="17"/>
        <v>2.0606713793073602E-2</v>
      </c>
      <c r="G40" s="25"/>
      <c r="H40" s="25"/>
      <c r="I40" s="25"/>
      <c r="J40" s="104" t="s">
        <v>0</v>
      </c>
      <c r="K40" s="105"/>
      <c r="L40" s="83">
        <f>SUM(L34:L39)</f>
        <v>145</v>
      </c>
      <c r="M40" s="17">
        <f>SUM(M34:M39)</f>
        <v>1</v>
      </c>
      <c r="N40" s="84">
        <f>SUM(N34:N39)</f>
        <v>9403265.0199999996</v>
      </c>
      <c r="O40" s="85">
        <f>SUM(O34:O39)</f>
        <v>9583612.0199999996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5">
      <c r="A41" s="45" t="s">
        <v>29</v>
      </c>
      <c r="B41" s="12">
        <f t="shared" si="13"/>
        <v>73</v>
      </c>
      <c r="C41" s="8">
        <f>IF(B41,B41/$B$46,"")</f>
        <v>0.50344827586206897</v>
      </c>
      <c r="D41" s="13">
        <f t="shared" si="15"/>
        <v>300909.77</v>
      </c>
      <c r="E41" s="23">
        <f t="shared" si="16"/>
        <v>363947.21</v>
      </c>
      <c r="F41" s="21">
        <f>IF(E41,E41/$E$46,"")</f>
        <v>3.7975995818745591E-2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5">
      <c r="A42" s="46" t="s">
        <v>32</v>
      </c>
      <c r="B42" s="12">
        <f t="shared" si="13"/>
        <v>53</v>
      </c>
      <c r="C42" s="8">
        <f>IF(B42,B42/$B$46,"")</f>
        <v>0.36551724137931035</v>
      </c>
      <c r="D42" s="13">
        <f t="shared" si="15"/>
        <v>23942.21</v>
      </c>
      <c r="E42" s="14">
        <f t="shared" si="16"/>
        <v>29150.81</v>
      </c>
      <c r="F42" s="21">
        <f>IF(E42,E42/$E$46,"")</f>
        <v>3.0417351974563757E-3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5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4">
      <c r="A46" s="64" t="s">
        <v>0</v>
      </c>
      <c r="B46" s="16">
        <f>SUM(B34:B45)</f>
        <v>145</v>
      </c>
      <c r="C46" s="17">
        <f>SUM(C34:C45)</f>
        <v>1</v>
      </c>
      <c r="D46" s="18">
        <f>SUM(D34:D45)</f>
        <v>9403265.0199999996</v>
      </c>
      <c r="E46" s="18">
        <f>SUM(E34:E45)</f>
        <v>9583612.0200000014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5" customHeight="1" x14ac:dyDescent="0.35">
      <c r="B49" s="26"/>
      <c r="H49" s="26"/>
      <c r="N49" s="26"/>
    </row>
    <row r="50" spans="2:14" s="25" customFormat="1" x14ac:dyDescent="0.35">
      <c r="B50" s="26"/>
      <c r="H50" s="26"/>
      <c r="N50" s="26"/>
    </row>
    <row r="51" spans="2:14" s="25" customFormat="1" x14ac:dyDescent="0.35">
      <c r="B51" s="26"/>
      <c r="H51" s="26"/>
      <c r="N51" s="26"/>
    </row>
    <row r="52" spans="2:14" s="25" customFormat="1" x14ac:dyDescent="0.35">
      <c r="B52" s="26"/>
      <c r="H52" s="26"/>
      <c r="N52" s="26"/>
    </row>
    <row r="53" spans="2:14" s="25" customFormat="1" x14ac:dyDescent="0.35">
      <c r="B53" s="26"/>
      <c r="H53" s="26"/>
      <c r="N53" s="26"/>
    </row>
    <row r="54" spans="2:14" s="25" customFormat="1" x14ac:dyDescent="0.35">
      <c r="B54" s="26"/>
      <c r="H54" s="26"/>
      <c r="N54" s="26"/>
    </row>
    <row r="55" spans="2:14" s="25" customFormat="1" x14ac:dyDescent="0.35">
      <c r="B55" s="26"/>
      <c r="H55" s="26"/>
      <c r="N55" s="26"/>
    </row>
    <row r="56" spans="2:14" s="25" customFormat="1" x14ac:dyDescent="0.35">
      <c r="B56" s="26"/>
      <c r="H56" s="26"/>
      <c r="N56" s="26"/>
    </row>
    <row r="57" spans="2:14" s="25" customFormat="1" x14ac:dyDescent="0.35">
      <c r="B57" s="26"/>
      <c r="H57" s="26"/>
      <c r="N57" s="26"/>
    </row>
    <row r="58" spans="2:14" s="25" customFormat="1" x14ac:dyDescent="0.35">
      <c r="B58" s="26"/>
      <c r="H58" s="26"/>
      <c r="N58" s="26"/>
    </row>
    <row r="59" spans="2:14" s="25" customFormat="1" x14ac:dyDescent="0.35">
      <c r="B59" s="26"/>
      <c r="H59" s="26"/>
      <c r="N59" s="26"/>
    </row>
    <row r="60" spans="2:14" s="25" customFormat="1" x14ac:dyDescent="0.35">
      <c r="B60" s="26"/>
      <c r="H60" s="26"/>
      <c r="N60" s="26"/>
    </row>
    <row r="61" spans="2:14" s="25" customFormat="1" x14ac:dyDescent="0.35">
      <c r="B61" s="26"/>
      <c r="H61" s="26"/>
      <c r="N61" s="26"/>
    </row>
    <row r="62" spans="2:14" s="25" customFormat="1" x14ac:dyDescent="0.35">
      <c r="B62" s="26"/>
      <c r="H62" s="26"/>
      <c r="N62" s="26"/>
    </row>
    <row r="63" spans="2:14" s="25" customFormat="1" x14ac:dyDescent="0.35">
      <c r="B63" s="26"/>
      <c r="H63" s="26"/>
      <c r="N63" s="26"/>
    </row>
    <row r="64" spans="2:14" s="25" customFormat="1" x14ac:dyDescent="0.35">
      <c r="B64" s="26"/>
      <c r="H64" s="26"/>
      <c r="N64" s="26"/>
    </row>
    <row r="65" spans="2:14" s="25" customFormat="1" x14ac:dyDescent="0.35">
      <c r="B65" s="26"/>
      <c r="H65" s="26"/>
      <c r="N65" s="26"/>
    </row>
    <row r="66" spans="2:14" s="25" customFormat="1" x14ac:dyDescent="0.35">
      <c r="B66" s="26"/>
      <c r="H66" s="26"/>
      <c r="N66" s="26"/>
    </row>
    <row r="67" spans="2:14" s="25" customFormat="1" x14ac:dyDescent="0.35">
      <c r="B67" s="26"/>
      <c r="H67" s="26"/>
      <c r="N67" s="26"/>
    </row>
    <row r="68" spans="2:14" s="25" customFormat="1" x14ac:dyDescent="0.35">
      <c r="B68" s="26"/>
      <c r="H68" s="26"/>
      <c r="N68" s="26"/>
    </row>
    <row r="69" spans="2:14" s="25" customFormat="1" x14ac:dyDescent="0.35">
      <c r="B69" s="26"/>
      <c r="H69" s="26"/>
      <c r="N69" s="26"/>
    </row>
    <row r="70" spans="2:14" s="25" customFormat="1" x14ac:dyDescent="0.35">
      <c r="B70" s="26"/>
      <c r="H70" s="26"/>
      <c r="N70" s="26"/>
    </row>
    <row r="71" spans="2:14" s="25" customFormat="1" x14ac:dyDescent="0.35">
      <c r="B71" s="26"/>
      <c r="H71" s="26"/>
      <c r="N71" s="26"/>
    </row>
    <row r="72" spans="2:14" s="25" customFormat="1" x14ac:dyDescent="0.35">
      <c r="B72" s="26"/>
      <c r="H72" s="26"/>
      <c r="N72" s="26"/>
    </row>
    <row r="73" spans="2:14" s="25" customFormat="1" x14ac:dyDescent="0.35">
      <c r="B73" s="26"/>
      <c r="H73" s="26"/>
      <c r="N73" s="26"/>
    </row>
    <row r="74" spans="2:14" s="25" customFormat="1" x14ac:dyDescent="0.35">
      <c r="B74" s="26"/>
      <c r="H74" s="26"/>
      <c r="N74" s="26"/>
    </row>
    <row r="75" spans="2:14" s="25" customFormat="1" x14ac:dyDescent="0.35">
      <c r="B75" s="26"/>
      <c r="H75" s="26"/>
      <c r="N75" s="26"/>
    </row>
    <row r="76" spans="2:14" s="25" customFormat="1" x14ac:dyDescent="0.35">
      <c r="B76" s="26"/>
      <c r="H76" s="26"/>
      <c r="N76" s="26"/>
    </row>
    <row r="77" spans="2:14" s="25" customFormat="1" x14ac:dyDescent="0.35">
      <c r="B77" s="26"/>
      <c r="H77" s="26"/>
      <c r="N77" s="26"/>
    </row>
    <row r="78" spans="2:14" s="25" customFormat="1" x14ac:dyDescent="0.35">
      <c r="B78" s="26"/>
      <c r="H78" s="26"/>
      <c r="N78" s="26"/>
    </row>
    <row r="79" spans="2:14" s="25" customFormat="1" x14ac:dyDescent="0.35">
      <c r="B79" s="26"/>
      <c r="H79" s="26"/>
      <c r="N79" s="26"/>
    </row>
    <row r="80" spans="2:14" s="25" customFormat="1" x14ac:dyDescent="0.35">
      <c r="B80" s="26"/>
      <c r="H80" s="26"/>
      <c r="N80" s="26"/>
    </row>
    <row r="81" spans="2:14" s="25" customFormat="1" x14ac:dyDescent="0.35">
      <c r="B81" s="26"/>
      <c r="H81" s="26"/>
      <c r="N81" s="26"/>
    </row>
    <row r="82" spans="2:14" s="25" customFormat="1" x14ac:dyDescent="0.35">
      <c r="B82" s="26"/>
      <c r="H82" s="26"/>
      <c r="N82" s="26"/>
    </row>
    <row r="83" spans="2:14" s="25" customFormat="1" x14ac:dyDescent="0.35">
      <c r="B83" s="26"/>
      <c r="H83" s="26"/>
      <c r="N83" s="26"/>
    </row>
    <row r="84" spans="2:14" s="25" customFormat="1" x14ac:dyDescent="0.35">
      <c r="B84" s="26"/>
      <c r="H84" s="26"/>
      <c r="N84" s="26"/>
    </row>
    <row r="85" spans="2:14" s="25" customFormat="1" x14ac:dyDescent="0.35">
      <c r="B85" s="26"/>
      <c r="H85" s="26"/>
      <c r="N85" s="26"/>
    </row>
    <row r="86" spans="2:14" s="25" customFormat="1" x14ac:dyDescent="0.35">
      <c r="B86" s="26"/>
      <c r="H86" s="26"/>
      <c r="N86" s="26"/>
    </row>
    <row r="87" spans="2:14" s="25" customFormat="1" x14ac:dyDescent="0.35">
      <c r="B87" s="26"/>
      <c r="H87" s="26"/>
      <c r="N87" s="26"/>
    </row>
    <row r="88" spans="2:14" s="25" customFormat="1" x14ac:dyDescent="0.35">
      <c r="B88" s="26"/>
      <c r="H88" s="26"/>
      <c r="N88" s="26"/>
    </row>
    <row r="89" spans="2:14" s="25" customFormat="1" x14ac:dyDescent="0.35">
      <c r="B89" s="26"/>
      <c r="H89" s="26"/>
      <c r="N89" s="26"/>
    </row>
    <row r="90" spans="2:14" s="25" customFormat="1" x14ac:dyDescent="0.35">
      <c r="B90" s="26"/>
      <c r="H90" s="26"/>
      <c r="N90" s="26"/>
    </row>
    <row r="91" spans="2:14" s="25" customFormat="1" x14ac:dyDescent="0.35">
      <c r="B91" s="26"/>
      <c r="H91" s="26"/>
      <c r="N91" s="26"/>
    </row>
    <row r="92" spans="2:14" s="25" customFormat="1" x14ac:dyDescent="0.35">
      <c r="B92" s="26"/>
      <c r="H92" s="26"/>
      <c r="N92" s="26"/>
    </row>
    <row r="93" spans="2:14" s="25" customFormat="1" x14ac:dyDescent="0.35">
      <c r="B93" s="26"/>
      <c r="H93" s="26"/>
      <c r="N93" s="26"/>
    </row>
    <row r="94" spans="2:14" s="25" customFormat="1" x14ac:dyDescent="0.35">
      <c r="B94" s="26"/>
      <c r="H94" s="26"/>
      <c r="N94" s="26"/>
    </row>
    <row r="95" spans="2:14" s="25" customFormat="1" x14ac:dyDescent="0.35">
      <c r="B95" s="26"/>
      <c r="H95" s="26"/>
      <c r="N95" s="26"/>
    </row>
    <row r="96" spans="2:14" s="25" customFormat="1" x14ac:dyDescent="0.35">
      <c r="B96" s="26"/>
      <c r="H96" s="26"/>
      <c r="N96" s="26"/>
    </row>
    <row r="97" spans="1:21" s="25" customFormat="1" x14ac:dyDescent="0.35">
      <c r="B97" s="26"/>
      <c r="H97" s="26"/>
      <c r="N97" s="26"/>
    </row>
    <row r="98" spans="1:21" s="25" customFormat="1" x14ac:dyDescent="0.35">
      <c r="B98" s="26"/>
      <c r="H98" s="26"/>
      <c r="N98" s="26"/>
    </row>
    <row r="99" spans="1:21" s="25" customFormat="1" x14ac:dyDescent="0.35">
      <c r="B99" s="26"/>
      <c r="H99" s="26"/>
      <c r="N99" s="26"/>
    </row>
    <row r="100" spans="1:21" s="25" customFormat="1" x14ac:dyDescent="0.35">
      <c r="B100" s="26"/>
      <c r="H100" s="26"/>
      <c r="N100" s="26"/>
    </row>
    <row r="101" spans="1:21" s="25" customFormat="1" x14ac:dyDescent="0.35">
      <c r="B101" s="26"/>
      <c r="H101" s="26"/>
      <c r="N101" s="26"/>
    </row>
    <row r="102" spans="1:21" s="25" customFormat="1" x14ac:dyDescent="0.35">
      <c r="B102" s="26"/>
      <c r="H102" s="26"/>
      <c r="N102" s="26"/>
    </row>
    <row r="103" spans="1:21" s="25" customFormat="1" x14ac:dyDescent="0.35">
      <c r="B103" s="26"/>
      <c r="H103" s="26"/>
      <c r="N103" s="26"/>
    </row>
    <row r="104" spans="1:21" s="25" customFormat="1" x14ac:dyDescent="0.35">
      <c r="B104" s="26"/>
      <c r="H104" s="26"/>
      <c r="N104" s="26"/>
    </row>
    <row r="105" spans="1:21" s="25" customFormat="1" x14ac:dyDescent="0.35">
      <c r="B105" s="26"/>
      <c r="H105" s="26"/>
      <c r="N105" s="26"/>
    </row>
    <row r="106" spans="1:21" s="25" customFormat="1" x14ac:dyDescent="0.3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customProperties>
    <customPr name="EpmWorksheetKeyString_GUID" r:id="rId3"/>
  </customProperties>
  <ignoredErrors>
    <ignoredError sqref="I13:J13 N13:O13 S13:T13 X13:Y13 AC13:AD13 G13 L13 Q13 V13 AA13 D13:E13 B13 B24:AE24 B21:AE21 B8" unlockedFormula="1"/>
    <ignoredError sqref="C44:C45 M34:M39 C34:C43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2023-02-13T13:01:20Z</dcterms:modified>
</cp:coreProperties>
</file>