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120" windowWidth="19440" windowHeight="11160" tabRatio="700" firstSheet="2" activeTab="3"/>
  </bookViews>
  <sheets>
    <sheet name="CONTRACTACIO 1r TR 2022" sheetId="1" r:id="rId1"/>
    <sheet name="CONTRACTACIO 2n TR 2022" sheetId="4" r:id="rId2"/>
    <sheet name="CONTRACTACIO 3r TR 2022" sheetId="5" r:id="rId3"/>
    <sheet name="CONTRACTACIO 4t TR 2022" sheetId="6" r:id="rId4"/>
    <sheet name="2022 - CONTRACTACIÓ ANUAL" sheetId="7" r:id="rId5"/>
  </sheets>
  <definedNames>
    <definedName name="_xlnm.Print_Area" localSheetId="4">'2022 - CONTRACTACIÓ ANUAL'!$A$1:$AE$49</definedName>
    <definedName name="_xlnm.Print_Area" localSheetId="0">'CONTRACTACIO 1r TR 2022'!$A$1:$AE$46</definedName>
    <definedName name="_xlnm.Print_Area" localSheetId="1">'CONTRACTACIO 2n TR 2022'!$A$1:$AE$46</definedName>
    <definedName name="_xlnm.Print_Area" localSheetId="2">'CONTRACTACIO 3r TR 2022'!$A$1:$AE$46</definedName>
    <definedName name="_xlnm.Print_Area" localSheetId="3">'CONTRACTACIO 4t TR 2022'!$A$1:$AE$46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6" l="1"/>
  <c r="E14" i="6"/>
  <c r="N20" i="6" l="1"/>
  <c r="I20" i="6"/>
  <c r="J19" i="1" l="1"/>
  <c r="A28" i="7" l="1"/>
  <c r="A28" i="6"/>
  <c r="A28" i="5"/>
  <c r="A28" i="4"/>
  <c r="A27" i="7"/>
  <c r="A27" i="6"/>
  <c r="A27" i="5"/>
  <c r="A27" i="4"/>
  <c r="E44" i="6" l="1"/>
  <c r="F44" i="6" s="1"/>
  <c r="D44" i="6"/>
  <c r="B44" i="6"/>
  <c r="C44" i="6" s="1"/>
  <c r="E44" i="5"/>
  <c r="F44" i="5" s="1"/>
  <c r="D44" i="5"/>
  <c r="B44" i="5"/>
  <c r="C44" i="5" s="1"/>
  <c r="E44" i="4"/>
  <c r="F44" i="4" s="1"/>
  <c r="D44" i="4"/>
  <c r="B44" i="4"/>
  <c r="C44" i="4"/>
  <c r="E44" i="1"/>
  <c r="F44" i="1" s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/>
  <c r="AC23" i="7"/>
  <c r="AA23" i="7"/>
  <c r="AB23" i="7" s="1"/>
  <c r="Y23" i="7"/>
  <c r="Z23" i="7" s="1"/>
  <c r="X23" i="7"/>
  <c r="V23" i="7"/>
  <c r="W23" i="7" s="1"/>
  <c r="T23" i="7"/>
  <c r="U23" i="7"/>
  <c r="S23" i="7"/>
  <c r="Q23" i="7"/>
  <c r="R23" i="7"/>
  <c r="O23" i="7"/>
  <c r="P23" i="7" s="1"/>
  <c r="N23" i="7"/>
  <c r="L23" i="7"/>
  <c r="M23" i="7" s="1"/>
  <c r="J23" i="7"/>
  <c r="K23" i="7" s="1"/>
  <c r="I23" i="7"/>
  <c r="D44" i="7" s="1"/>
  <c r="G23" i="7"/>
  <c r="H23" i="7" s="1"/>
  <c r="E23" i="7"/>
  <c r="D23" i="7"/>
  <c r="B23" i="7"/>
  <c r="B44" i="7" s="1"/>
  <c r="C44" i="7" s="1"/>
  <c r="B8" i="7"/>
  <c r="B8" i="6"/>
  <c r="B8" i="5"/>
  <c r="B8" i="4"/>
  <c r="AD22" i="7"/>
  <c r="AE22" i="7" s="1"/>
  <c r="AC22" i="7"/>
  <c r="AA22" i="7"/>
  <c r="AB22" i="7"/>
  <c r="Y22" i="7"/>
  <c r="Z22" i="7" s="1"/>
  <c r="X22" i="7"/>
  <c r="V22" i="7"/>
  <c r="W22" i="7"/>
  <c r="T22" i="7"/>
  <c r="U22" i="7" s="1"/>
  <c r="S22" i="7"/>
  <c r="Q22" i="7"/>
  <c r="R22" i="7" s="1"/>
  <c r="O22" i="7"/>
  <c r="P22" i="7" s="1"/>
  <c r="N22" i="7"/>
  <c r="L22" i="7"/>
  <c r="M22" i="7" s="1"/>
  <c r="J22" i="7"/>
  <c r="K22" i="7" s="1"/>
  <c r="I22" i="7"/>
  <c r="G22" i="7"/>
  <c r="H22" i="7" s="1"/>
  <c r="E22" i="7"/>
  <c r="F22" i="7" s="1"/>
  <c r="D22" i="7"/>
  <c r="D43" i="7" s="1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F43" i="5" s="1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F43" i="1" s="1"/>
  <c r="D43" i="1"/>
  <c r="B43" i="1"/>
  <c r="C43" i="1" s="1"/>
  <c r="AE22" i="1"/>
  <c r="AB22" i="1"/>
  <c r="Z22" i="1"/>
  <c r="W22" i="1"/>
  <c r="U22" i="1"/>
  <c r="R22" i="1"/>
  <c r="P22" i="1"/>
  <c r="M22" i="1"/>
  <c r="B25" i="1"/>
  <c r="L34" i="1" s="1"/>
  <c r="B16" i="7"/>
  <c r="C16" i="7"/>
  <c r="D16" i="7"/>
  <c r="J24" i="7"/>
  <c r="E24" i="7"/>
  <c r="O24" i="7"/>
  <c r="P24" i="7" s="1"/>
  <c r="T24" i="7"/>
  <c r="U24" i="7"/>
  <c r="Y24" i="7"/>
  <c r="Z24" i="7"/>
  <c r="AD24" i="7"/>
  <c r="AE24" i="7"/>
  <c r="J13" i="7"/>
  <c r="O13" i="7"/>
  <c r="T13" i="7"/>
  <c r="Y13" i="7"/>
  <c r="Z13" i="7" s="1"/>
  <c r="AD13" i="7"/>
  <c r="AE13" i="7" s="1"/>
  <c r="E20" i="7"/>
  <c r="J20" i="7"/>
  <c r="O20" i="7"/>
  <c r="AD20" i="7"/>
  <c r="T20" i="7"/>
  <c r="U20" i="7" s="1"/>
  <c r="Y20" i="7"/>
  <c r="Z20" i="7" s="1"/>
  <c r="E21" i="7"/>
  <c r="J21" i="7"/>
  <c r="O21" i="7"/>
  <c r="AD21" i="7"/>
  <c r="T21" i="7"/>
  <c r="U21" i="7" s="1"/>
  <c r="Y21" i="7"/>
  <c r="J14" i="7"/>
  <c r="O14" i="7"/>
  <c r="T14" i="7"/>
  <c r="U14" i="7" s="1"/>
  <c r="Y14" i="7"/>
  <c r="AD14" i="7"/>
  <c r="AE14" i="7"/>
  <c r="J15" i="7"/>
  <c r="O15" i="7"/>
  <c r="E15" i="7"/>
  <c r="F15" i="7" s="1"/>
  <c r="T15" i="7"/>
  <c r="U15" i="7" s="1"/>
  <c r="Y15" i="7"/>
  <c r="Z15" i="7" s="1"/>
  <c r="AD15" i="7"/>
  <c r="AE15" i="7" s="1"/>
  <c r="J16" i="7"/>
  <c r="O16" i="7"/>
  <c r="E16" i="7"/>
  <c r="F16" i="7" s="1"/>
  <c r="T16" i="7"/>
  <c r="Y16" i="7"/>
  <c r="AD16" i="7"/>
  <c r="AE16" i="7" s="1"/>
  <c r="J17" i="7"/>
  <c r="K17" i="7"/>
  <c r="O17" i="7"/>
  <c r="P17" i="7" s="1"/>
  <c r="E17" i="7"/>
  <c r="E38" i="7" s="1"/>
  <c r="F38" i="7" s="1"/>
  <c r="T17" i="7"/>
  <c r="U17" i="7" s="1"/>
  <c r="Y17" i="7"/>
  <c r="Z17" i="7" s="1"/>
  <c r="AD17" i="7"/>
  <c r="O18" i="7"/>
  <c r="AD18" i="7"/>
  <c r="E18" i="7"/>
  <c r="T18" i="7"/>
  <c r="Y18" i="7"/>
  <c r="Z18" i="7" s="1"/>
  <c r="J19" i="7"/>
  <c r="O19" i="7"/>
  <c r="AD19" i="7"/>
  <c r="AE19" i="7" s="1"/>
  <c r="E19" i="7"/>
  <c r="F19" i="7" s="1"/>
  <c r="T19" i="7"/>
  <c r="U19" i="7" s="1"/>
  <c r="Y19" i="7"/>
  <c r="Z19" i="7" s="1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D38" i="7" s="1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C24" i="7" s="1"/>
  <c r="L24" i="7"/>
  <c r="M24" i="7"/>
  <c r="Q24" i="7"/>
  <c r="R24" i="7" s="1"/>
  <c r="V24" i="7"/>
  <c r="W24" i="7"/>
  <c r="AA24" i="7"/>
  <c r="AB24" i="7" s="1"/>
  <c r="G16" i="7"/>
  <c r="L16" i="7"/>
  <c r="B37" i="7" s="1"/>
  <c r="C37" i="7" s="1"/>
  <c r="Q16" i="7"/>
  <c r="V16" i="7"/>
  <c r="W16" i="7"/>
  <c r="AA16" i="7"/>
  <c r="AB16" i="7" s="1"/>
  <c r="B13" i="7"/>
  <c r="G13" i="7"/>
  <c r="L13" i="7"/>
  <c r="M13" i="7" s="1"/>
  <c r="Q13" i="7"/>
  <c r="V13" i="7"/>
  <c r="W13" i="7" s="1"/>
  <c r="AA13" i="7"/>
  <c r="AB13" i="7"/>
  <c r="B20" i="7"/>
  <c r="G20" i="7"/>
  <c r="L20" i="7"/>
  <c r="AA20" i="7"/>
  <c r="AB20" i="7" s="1"/>
  <c r="Q20" i="7"/>
  <c r="R20" i="7" s="1"/>
  <c r="V20" i="7"/>
  <c r="W20" i="7" s="1"/>
  <c r="B21" i="7"/>
  <c r="G21" i="7"/>
  <c r="L21" i="7"/>
  <c r="AA21" i="7"/>
  <c r="AB21" i="7" s="1"/>
  <c r="Q21" i="7"/>
  <c r="R21" i="7" s="1"/>
  <c r="V21" i="7"/>
  <c r="W21" i="7" s="1"/>
  <c r="G14" i="7"/>
  <c r="L14" i="7"/>
  <c r="B14" i="7"/>
  <c r="Q14" i="7"/>
  <c r="R14" i="7" s="1"/>
  <c r="V14" i="7"/>
  <c r="W14" i="7" s="1"/>
  <c r="AA14" i="7"/>
  <c r="G15" i="7"/>
  <c r="L15" i="7"/>
  <c r="B15" i="7"/>
  <c r="Q15" i="7"/>
  <c r="R15" i="7" s="1"/>
  <c r="V15" i="7"/>
  <c r="W15" i="7" s="1"/>
  <c r="AA15" i="7"/>
  <c r="AB15" i="7" s="1"/>
  <c r="G17" i="7"/>
  <c r="H17" i="7" s="1"/>
  <c r="L17" i="7"/>
  <c r="M17" i="7" s="1"/>
  <c r="B17" i="7"/>
  <c r="C17" i="7" s="1"/>
  <c r="Q17" i="7"/>
  <c r="V17" i="7"/>
  <c r="W17" i="7" s="1"/>
  <c r="AA17" i="7"/>
  <c r="G18" i="7"/>
  <c r="L18" i="7"/>
  <c r="AA18" i="7"/>
  <c r="B18" i="7"/>
  <c r="Q18" i="7"/>
  <c r="R18" i="7" s="1"/>
  <c r="V18" i="7"/>
  <c r="W18" i="7" s="1"/>
  <c r="G19" i="7"/>
  <c r="L19" i="7"/>
  <c r="AA19" i="7"/>
  <c r="AB19" i="7" s="1"/>
  <c r="B19" i="7"/>
  <c r="C19" i="7" s="1"/>
  <c r="Q19" i="7"/>
  <c r="R19" i="7" s="1"/>
  <c r="V19" i="7"/>
  <c r="W19" i="7" s="1"/>
  <c r="J25" i="6"/>
  <c r="O35" i="6" s="1"/>
  <c r="E25" i="6"/>
  <c r="O25" i="6"/>
  <c r="O36" i="6" s="1"/>
  <c r="Y25" i="6"/>
  <c r="O38" i="6" s="1"/>
  <c r="P38" i="6" s="1"/>
  <c r="T25" i="6"/>
  <c r="O37" i="6" s="1"/>
  <c r="P37" i="6" s="1"/>
  <c r="AD25" i="6"/>
  <c r="O39" i="6"/>
  <c r="P39" i="6" s="1"/>
  <c r="I25" i="6"/>
  <c r="N35" i="6" s="1"/>
  <c r="D25" i="6"/>
  <c r="N34" i="6" s="1"/>
  <c r="N25" i="6"/>
  <c r="N36" i="6" s="1"/>
  <c r="X25" i="6"/>
  <c r="N38" i="6"/>
  <c r="S25" i="6"/>
  <c r="N37" i="6" s="1"/>
  <c r="AC25" i="6"/>
  <c r="N39" i="6" s="1"/>
  <c r="G25" i="6"/>
  <c r="L35" i="6" s="1"/>
  <c r="B25" i="6"/>
  <c r="L34" i="6" s="1"/>
  <c r="L25" i="6"/>
  <c r="L36" i="6" s="1"/>
  <c r="V25" i="6"/>
  <c r="L38" i="6" s="1"/>
  <c r="M38" i="6" s="1"/>
  <c r="Q25" i="6"/>
  <c r="L37" i="6" s="1"/>
  <c r="M37" i="6" s="1"/>
  <c r="AA25" i="6"/>
  <c r="L39" i="6" s="1"/>
  <c r="M39" i="6" s="1"/>
  <c r="E45" i="6"/>
  <c r="E34" i="6"/>
  <c r="E35" i="6"/>
  <c r="E36" i="6"/>
  <c r="E37" i="6"/>
  <c r="E38" i="6"/>
  <c r="F38" i="6" s="1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B42" i="6"/>
  <c r="B34" i="6"/>
  <c r="B35" i="6"/>
  <c r="B36" i="6"/>
  <c r="B37" i="6"/>
  <c r="B38" i="6"/>
  <c r="C38" i="6" s="1"/>
  <c r="B39" i="6"/>
  <c r="B40" i="6"/>
  <c r="B41" i="6"/>
  <c r="AE13" i="6"/>
  <c r="AE25" i="6" s="1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25" i="6" s="1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1" i="6"/>
  <c r="P24" i="6"/>
  <c r="M14" i="6"/>
  <c r="M15" i="6"/>
  <c r="M16" i="6"/>
  <c r="M19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 s="1"/>
  <c r="P39" i="5" s="1"/>
  <c r="AC25" i="5"/>
  <c r="N39" i="5"/>
  <c r="AA25" i="5"/>
  <c r="L39" i="5" s="1"/>
  <c r="M39" i="5" s="1"/>
  <c r="E25" i="5"/>
  <c r="O34" i="5" s="1"/>
  <c r="J25" i="5"/>
  <c r="O35" i="5" s="1"/>
  <c r="O25" i="5"/>
  <c r="O36" i="5" s="1"/>
  <c r="T25" i="5"/>
  <c r="O37" i="5" s="1"/>
  <c r="P37" i="5" s="1"/>
  <c r="Y25" i="5"/>
  <c r="Z18" i="5"/>
  <c r="D25" i="5"/>
  <c r="N34" i="5" s="1"/>
  <c r="I25" i="5"/>
  <c r="N35" i="5" s="1"/>
  <c r="N25" i="5"/>
  <c r="N36" i="5" s="1"/>
  <c r="S25" i="5"/>
  <c r="N37" i="5" s="1"/>
  <c r="X25" i="5"/>
  <c r="N38" i="5" s="1"/>
  <c r="B25" i="5"/>
  <c r="L34" i="5" s="1"/>
  <c r="G25" i="5"/>
  <c r="L35" i="5" s="1"/>
  <c r="L25" i="5"/>
  <c r="L36" i="5" s="1"/>
  <c r="Q25" i="5"/>
  <c r="L37" i="5" s="1"/>
  <c r="V25" i="5"/>
  <c r="L38" i="5"/>
  <c r="E34" i="5"/>
  <c r="E35" i="5"/>
  <c r="F35" i="5" s="1"/>
  <c r="E36" i="5"/>
  <c r="E41" i="5"/>
  <c r="E42" i="5"/>
  <c r="E39" i="5"/>
  <c r="E40" i="5"/>
  <c r="F40" i="5" s="1"/>
  <c r="E45" i="5"/>
  <c r="E37" i="5"/>
  <c r="F37" i="5" s="1"/>
  <c r="E38" i="5"/>
  <c r="F38" i="5"/>
  <c r="D34" i="5"/>
  <c r="D35" i="5"/>
  <c r="D36" i="5"/>
  <c r="D41" i="5"/>
  <c r="D42" i="5"/>
  <c r="D39" i="5"/>
  <c r="D40" i="5"/>
  <c r="D45" i="5"/>
  <c r="D37" i="5"/>
  <c r="D38" i="5"/>
  <c r="B34" i="5"/>
  <c r="B35" i="5"/>
  <c r="C35" i="5" s="1"/>
  <c r="B36" i="5"/>
  <c r="B41" i="5"/>
  <c r="B42" i="5"/>
  <c r="B45" i="5"/>
  <c r="B39" i="5"/>
  <c r="B40" i="5"/>
  <c r="B37" i="5"/>
  <c r="B38" i="5"/>
  <c r="C38" i="5" s="1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25" i="5" s="1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19" i="5"/>
  <c r="M20" i="5"/>
  <c r="K16" i="5"/>
  <c r="K17" i="5"/>
  <c r="H16" i="5"/>
  <c r="H17" i="5"/>
  <c r="H19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F45" i="4" s="1"/>
  <c r="E36" i="4"/>
  <c r="E37" i="4"/>
  <c r="E38" i="4"/>
  <c r="E40" i="4"/>
  <c r="E41" i="4"/>
  <c r="E42" i="4"/>
  <c r="D45" i="4"/>
  <c r="B45" i="4"/>
  <c r="C45" i="4" s="1"/>
  <c r="B42" i="4"/>
  <c r="B34" i="4"/>
  <c r="B35" i="4"/>
  <c r="B36" i="4"/>
  <c r="B37" i="4"/>
  <c r="C37" i="4" s="1"/>
  <c r="B38" i="4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 s="1"/>
  <c r="P39" i="4" s="1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Z13" i="4"/>
  <c r="Z25" i="4" s="1"/>
  <c r="Z14" i="4"/>
  <c r="Z15" i="4"/>
  <c r="Z16" i="4"/>
  <c r="Z18" i="4"/>
  <c r="Z19" i="4"/>
  <c r="Y25" i="4"/>
  <c r="O38" i="4" s="1"/>
  <c r="P38" i="4" s="1"/>
  <c r="Z20" i="4"/>
  <c r="Z24" i="4"/>
  <c r="X25" i="4"/>
  <c r="N38" i="4"/>
  <c r="W13" i="4"/>
  <c r="W14" i="4"/>
  <c r="W15" i="4"/>
  <c r="W16" i="4"/>
  <c r="W18" i="4"/>
  <c r="W19" i="4"/>
  <c r="V25" i="4"/>
  <c r="L38" i="4" s="1"/>
  <c r="M38" i="4" s="1"/>
  <c r="W21" i="4"/>
  <c r="W24" i="4"/>
  <c r="T25" i="4"/>
  <c r="U13" i="4"/>
  <c r="U14" i="4"/>
  <c r="U15" i="4"/>
  <c r="U16" i="4"/>
  <c r="U17" i="4"/>
  <c r="U18" i="4"/>
  <c r="U19" i="4"/>
  <c r="U20" i="4"/>
  <c r="U21" i="4"/>
  <c r="U24" i="4"/>
  <c r="S25" i="4"/>
  <c r="N37" i="4" s="1"/>
  <c r="Q25" i="4"/>
  <c r="L37" i="4" s="1"/>
  <c r="M37" i="4" s="1"/>
  <c r="R13" i="4"/>
  <c r="R14" i="4"/>
  <c r="R15" i="4"/>
  <c r="R25" i="4" s="1"/>
  <c r="R16" i="4"/>
  <c r="R17" i="4"/>
  <c r="R18" i="4"/>
  <c r="R19" i="4"/>
  <c r="R20" i="4"/>
  <c r="R21" i="4"/>
  <c r="R24" i="4"/>
  <c r="O25" i="4"/>
  <c r="O36" i="4" s="1"/>
  <c r="P19" i="4"/>
  <c r="P17" i="4"/>
  <c r="P24" i="4"/>
  <c r="N25" i="4"/>
  <c r="N36" i="4" s="1"/>
  <c r="L25" i="4"/>
  <c r="M21" i="4" s="1"/>
  <c r="M19" i="4"/>
  <c r="M15" i="4"/>
  <c r="M16" i="4"/>
  <c r="M17" i="4"/>
  <c r="M18" i="4"/>
  <c r="M24" i="4"/>
  <c r="K16" i="4"/>
  <c r="K17" i="4"/>
  <c r="I25" i="4"/>
  <c r="N35" i="4" s="1"/>
  <c r="G25" i="4"/>
  <c r="H20" i="4" s="1"/>
  <c r="H16" i="4"/>
  <c r="H17" i="4"/>
  <c r="F18" i="4"/>
  <c r="F16" i="4"/>
  <c r="F17" i="4"/>
  <c r="F19" i="4"/>
  <c r="F24" i="4"/>
  <c r="D25" i="4"/>
  <c r="N34" i="4" s="1"/>
  <c r="B25" i="4"/>
  <c r="L34" i="4" s="1"/>
  <c r="C16" i="4"/>
  <c r="C17" i="4"/>
  <c r="C19" i="4"/>
  <c r="C24" i="4"/>
  <c r="O37" i="4"/>
  <c r="P37" i="4" s="1"/>
  <c r="L39" i="4"/>
  <c r="M39" i="4" s="1"/>
  <c r="D34" i="4"/>
  <c r="D35" i="4"/>
  <c r="D36" i="4"/>
  <c r="D37" i="4"/>
  <c r="D38" i="4"/>
  <c r="D39" i="4"/>
  <c r="D40" i="4"/>
  <c r="D41" i="4"/>
  <c r="D42" i="4"/>
  <c r="J25" i="1"/>
  <c r="K20" i="1" s="1"/>
  <c r="K22" i="1"/>
  <c r="O25" i="1"/>
  <c r="O36" i="1" s="1"/>
  <c r="E25" i="1"/>
  <c r="O34" i="1" s="1"/>
  <c r="Y25" i="1"/>
  <c r="O38" i="1" s="1"/>
  <c r="P38" i="1" s="1"/>
  <c r="I25" i="1"/>
  <c r="N35" i="1" s="1"/>
  <c r="N25" i="1"/>
  <c r="N36" i="1" s="1"/>
  <c r="D25" i="1"/>
  <c r="N34" i="1" s="1"/>
  <c r="X25" i="1"/>
  <c r="N38" i="1" s="1"/>
  <c r="G25" i="1"/>
  <c r="H20" i="1" s="1"/>
  <c r="H22" i="1"/>
  <c r="L25" i="1"/>
  <c r="L36" i="1" s="1"/>
  <c r="V25" i="1"/>
  <c r="L38" i="1"/>
  <c r="M38" i="1" s="1"/>
  <c r="Q25" i="1"/>
  <c r="L37" i="1" s="1"/>
  <c r="AE24" i="1"/>
  <c r="AE21" i="1"/>
  <c r="AE20" i="1"/>
  <c r="AE19" i="1"/>
  <c r="AE18" i="1"/>
  <c r="AE17" i="1"/>
  <c r="AE15" i="1"/>
  <c r="AE14" i="1"/>
  <c r="AE25" i="1" s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Z25" i="1" s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19" i="1"/>
  <c r="P17" i="1"/>
  <c r="P15" i="1"/>
  <c r="P14" i="1"/>
  <c r="M24" i="1"/>
  <c r="M19" i="1"/>
  <c r="M17" i="1"/>
  <c r="M16" i="1"/>
  <c r="M15" i="1"/>
  <c r="M14" i="1"/>
  <c r="K17" i="1"/>
  <c r="K16" i="1"/>
  <c r="K15" i="1"/>
  <c r="H17" i="1"/>
  <c r="H15" i="1"/>
  <c r="C24" i="1"/>
  <c r="C21" i="1"/>
  <c r="C19" i="1"/>
  <c r="C18" i="1"/>
  <c r="C17" i="1"/>
  <c r="C16" i="1"/>
  <c r="C15" i="1"/>
  <c r="C14" i="1"/>
  <c r="E45" i="1"/>
  <c r="E42" i="1"/>
  <c r="E34" i="1"/>
  <c r="E41" i="1"/>
  <c r="E35" i="1"/>
  <c r="E36" i="1"/>
  <c r="E37" i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B34" i="1"/>
  <c r="B41" i="1"/>
  <c r="B35" i="1"/>
  <c r="B36" i="1"/>
  <c r="C36" i="1" s="1"/>
  <c r="B37" i="1"/>
  <c r="B38" i="1"/>
  <c r="C38" i="1" s="1"/>
  <c r="B39" i="1"/>
  <c r="B40" i="1"/>
  <c r="AE13" i="1"/>
  <c r="AD25" i="1"/>
  <c r="O39" i="1" s="1"/>
  <c r="P39" i="1" s="1"/>
  <c r="AE16" i="1"/>
  <c r="AC25" i="1"/>
  <c r="N39" i="1"/>
  <c r="AB13" i="1"/>
  <c r="AA25" i="1"/>
  <c r="L39" i="1" s="1"/>
  <c r="M39" i="1" s="1"/>
  <c r="Z13" i="1"/>
  <c r="W13" i="1"/>
  <c r="U13" i="1"/>
  <c r="U14" i="1"/>
  <c r="U15" i="1"/>
  <c r="U16" i="1"/>
  <c r="U17" i="1"/>
  <c r="U18" i="1"/>
  <c r="U19" i="1"/>
  <c r="U20" i="1"/>
  <c r="U21" i="1"/>
  <c r="T25" i="1"/>
  <c r="O37" i="1" s="1"/>
  <c r="P37" i="1" s="1"/>
  <c r="S25" i="1"/>
  <c r="N37" i="1" s="1"/>
  <c r="R13" i="1"/>
  <c r="P13" i="1"/>
  <c r="M13" i="1"/>
  <c r="F15" i="1"/>
  <c r="F16" i="1"/>
  <c r="F17" i="1"/>
  <c r="F18" i="1"/>
  <c r="F19" i="1"/>
  <c r="P16" i="1"/>
  <c r="P16" i="5"/>
  <c r="P16" i="4"/>
  <c r="F22" i="1"/>
  <c r="F23" i="1"/>
  <c r="F24" i="1"/>
  <c r="C22" i="1"/>
  <c r="C23" i="1"/>
  <c r="O34" i="6"/>
  <c r="F22" i="6"/>
  <c r="C22" i="6"/>
  <c r="H20" i="6"/>
  <c r="H19" i="6"/>
  <c r="M18" i="6"/>
  <c r="M13" i="6"/>
  <c r="P19" i="6"/>
  <c r="P14" i="6"/>
  <c r="Z21" i="6"/>
  <c r="H22" i="6"/>
  <c r="K22" i="6"/>
  <c r="M13" i="5"/>
  <c r="H22" i="5"/>
  <c r="O38" i="5"/>
  <c r="K22" i="5"/>
  <c r="M14" i="4"/>
  <c r="H22" i="4"/>
  <c r="K22" i="4"/>
  <c r="Z21" i="4"/>
  <c r="F20" i="1"/>
  <c r="F13" i="1"/>
  <c r="C13" i="1"/>
  <c r="H16" i="1"/>
  <c r="Z18" i="6"/>
  <c r="C20" i="6"/>
  <c r="C13" i="6"/>
  <c r="F14" i="6"/>
  <c r="K15" i="6"/>
  <c r="R16" i="6"/>
  <c r="U16" i="6"/>
  <c r="U13" i="6"/>
  <c r="H18" i="6"/>
  <c r="H13" i="6"/>
  <c r="H24" i="6"/>
  <c r="H14" i="6"/>
  <c r="K19" i="6"/>
  <c r="K14" i="6"/>
  <c r="K18" i="6"/>
  <c r="K21" i="6"/>
  <c r="K13" i="6"/>
  <c r="F13" i="6"/>
  <c r="W19" i="6"/>
  <c r="W18" i="6"/>
  <c r="K24" i="6"/>
  <c r="H14" i="5"/>
  <c r="H24" i="5"/>
  <c r="K14" i="5"/>
  <c r="P15" i="5"/>
  <c r="P18" i="5"/>
  <c r="P13" i="5"/>
  <c r="P19" i="5"/>
  <c r="P14" i="5"/>
  <c r="H15" i="5"/>
  <c r="W18" i="5"/>
  <c r="R16" i="5"/>
  <c r="H13" i="5"/>
  <c r="K19" i="5"/>
  <c r="C14" i="5"/>
  <c r="C13" i="5"/>
  <c r="F23" i="7"/>
  <c r="AE21" i="5"/>
  <c r="AE20" i="5"/>
  <c r="C43" i="6"/>
  <c r="P15" i="4"/>
  <c r="H15" i="4"/>
  <c r="H14" i="4"/>
  <c r="K15" i="4"/>
  <c r="K14" i="4"/>
  <c r="C15" i="4"/>
  <c r="F15" i="4"/>
  <c r="P14" i="4"/>
  <c r="P13" i="4"/>
  <c r="P18" i="4"/>
  <c r="H24" i="4"/>
  <c r="K24" i="4"/>
  <c r="C14" i="4"/>
  <c r="W17" i="4"/>
  <c r="W25" i="4" s="1"/>
  <c r="Z17" i="4"/>
  <c r="C18" i="4"/>
  <c r="M13" i="4"/>
  <c r="W20" i="4"/>
  <c r="M20" i="4"/>
  <c r="P20" i="4"/>
  <c r="F43" i="4"/>
  <c r="Z14" i="7"/>
  <c r="D40" i="7"/>
  <c r="D37" i="7"/>
  <c r="B38" i="7"/>
  <c r="R17" i="7"/>
  <c r="F38" i="1"/>
  <c r="P16" i="7"/>
  <c r="F37" i="4"/>
  <c r="Z16" i="7"/>
  <c r="F37" i="1"/>
  <c r="F24" i="7"/>
  <c r="C23" i="7"/>
  <c r="C44" i="1"/>
  <c r="F36" i="1"/>
  <c r="C43" i="5"/>
  <c r="C36" i="4"/>
  <c r="C43" i="4"/>
  <c r="C15" i="7"/>
  <c r="F37" i="6"/>
  <c r="U13" i="7"/>
  <c r="U16" i="7"/>
  <c r="F45" i="6"/>
  <c r="AB18" i="7"/>
  <c r="C45" i="6"/>
  <c r="C45" i="5"/>
  <c r="F45" i="5"/>
  <c r="P38" i="5"/>
  <c r="M38" i="5"/>
  <c r="AE20" i="7"/>
  <c r="R16" i="7"/>
  <c r="C37" i="5"/>
  <c r="C40" i="5"/>
  <c r="F18" i="7"/>
  <c r="Z21" i="7"/>
  <c r="AE18" i="7"/>
  <c r="AE21" i="7"/>
  <c r="AE17" i="7"/>
  <c r="F36" i="4"/>
  <c r="C38" i="4"/>
  <c r="F38" i="4"/>
  <c r="K16" i="7"/>
  <c r="AB17" i="7"/>
  <c r="R13" i="7"/>
  <c r="P13" i="7"/>
  <c r="P14" i="7"/>
  <c r="M14" i="7"/>
  <c r="H16" i="7"/>
  <c r="C38" i="7"/>
  <c r="H15" i="6" l="1"/>
  <c r="H25" i="6"/>
  <c r="M21" i="6"/>
  <c r="P20" i="6"/>
  <c r="P25" i="6" s="1"/>
  <c r="M20" i="6"/>
  <c r="K20" i="6"/>
  <c r="K25" i="6" s="1"/>
  <c r="C25" i="6"/>
  <c r="K18" i="5"/>
  <c r="P21" i="5"/>
  <c r="M21" i="5"/>
  <c r="M25" i="5" s="1"/>
  <c r="K15" i="5"/>
  <c r="K20" i="5"/>
  <c r="K13" i="5"/>
  <c r="K21" i="5"/>
  <c r="K25" i="5" s="1"/>
  <c r="H18" i="5"/>
  <c r="H20" i="5"/>
  <c r="H21" i="5"/>
  <c r="F20" i="5"/>
  <c r="F21" i="5"/>
  <c r="C20" i="5"/>
  <c r="B46" i="5"/>
  <c r="C42" i="5" s="1"/>
  <c r="F13" i="5"/>
  <c r="F25" i="5"/>
  <c r="C25" i="5"/>
  <c r="H18" i="4"/>
  <c r="H13" i="4"/>
  <c r="B35" i="7"/>
  <c r="D34" i="7"/>
  <c r="C21" i="4"/>
  <c r="C13" i="4"/>
  <c r="P21" i="4"/>
  <c r="P25" i="4" s="1"/>
  <c r="L36" i="4"/>
  <c r="H21" i="4"/>
  <c r="H19" i="4"/>
  <c r="D46" i="4"/>
  <c r="L35" i="4"/>
  <c r="L40" i="4" s="1"/>
  <c r="M34" i="4" s="1"/>
  <c r="C20" i="4"/>
  <c r="C25" i="4" s="1"/>
  <c r="L40" i="6"/>
  <c r="M34" i="6" s="1"/>
  <c r="N40" i="6"/>
  <c r="E36" i="7"/>
  <c r="AB25" i="1"/>
  <c r="D35" i="7"/>
  <c r="F17" i="7"/>
  <c r="D46" i="6"/>
  <c r="M16" i="7"/>
  <c r="AD25" i="7"/>
  <c r="O38" i="7" s="1"/>
  <c r="P38" i="7" s="1"/>
  <c r="B46" i="6"/>
  <c r="C39" i="6" s="1"/>
  <c r="L25" i="7"/>
  <c r="U25" i="6"/>
  <c r="AB25" i="6"/>
  <c r="B36" i="7"/>
  <c r="AE25" i="7"/>
  <c r="R25" i="6"/>
  <c r="M25" i="6"/>
  <c r="AA25" i="7"/>
  <c r="L38" i="7" s="1"/>
  <c r="M38" i="7" s="1"/>
  <c r="AB14" i="7"/>
  <c r="AB25" i="7" s="1"/>
  <c r="Y25" i="7"/>
  <c r="O39" i="7" s="1"/>
  <c r="P39" i="7" s="1"/>
  <c r="P25" i="5"/>
  <c r="M25" i="4"/>
  <c r="U25" i="5"/>
  <c r="Z25" i="5"/>
  <c r="AE25" i="5"/>
  <c r="D46" i="5"/>
  <c r="X25" i="7"/>
  <c r="N39" i="7" s="1"/>
  <c r="D36" i="7"/>
  <c r="AC25" i="7"/>
  <c r="N38" i="7" s="1"/>
  <c r="AE25" i="4"/>
  <c r="S25" i="7"/>
  <c r="N37" i="7" s="1"/>
  <c r="Z25" i="7"/>
  <c r="O40" i="5"/>
  <c r="P35" i="5" s="1"/>
  <c r="T25" i="7"/>
  <c r="O37" i="7" s="1"/>
  <c r="P37" i="7" s="1"/>
  <c r="Q25" i="7"/>
  <c r="L37" i="7" s="1"/>
  <c r="M37" i="7" s="1"/>
  <c r="Z25" i="6"/>
  <c r="B46" i="4"/>
  <c r="C34" i="4" s="1"/>
  <c r="E40" i="7"/>
  <c r="W25" i="5"/>
  <c r="F21" i="1"/>
  <c r="F25" i="6"/>
  <c r="B40" i="7"/>
  <c r="U25" i="1"/>
  <c r="R25" i="1"/>
  <c r="E44" i="7"/>
  <c r="F44" i="7" s="1"/>
  <c r="W25" i="1"/>
  <c r="U25" i="4"/>
  <c r="AB25" i="4"/>
  <c r="E46" i="6"/>
  <c r="F39" i="6" s="1"/>
  <c r="F14" i="1"/>
  <c r="F25" i="1" s="1"/>
  <c r="AB25" i="5"/>
  <c r="B43" i="7"/>
  <c r="C43" i="7" s="1"/>
  <c r="D42" i="7"/>
  <c r="E43" i="7"/>
  <c r="F43" i="7" s="1"/>
  <c r="P20" i="1"/>
  <c r="P21" i="1"/>
  <c r="M21" i="1"/>
  <c r="M25" i="1" s="1"/>
  <c r="E42" i="7"/>
  <c r="O35" i="1"/>
  <c r="O40" i="1" s="1"/>
  <c r="P36" i="1" s="1"/>
  <c r="K21" i="1"/>
  <c r="K13" i="1"/>
  <c r="H24" i="1"/>
  <c r="H18" i="1"/>
  <c r="H14" i="1"/>
  <c r="H13" i="1"/>
  <c r="H21" i="1"/>
  <c r="H19" i="1"/>
  <c r="K14" i="1"/>
  <c r="K18" i="1"/>
  <c r="K24" i="1"/>
  <c r="B34" i="7"/>
  <c r="K19" i="1"/>
  <c r="D25" i="7"/>
  <c r="N34" i="7" s="1"/>
  <c r="P18" i="1"/>
  <c r="M18" i="1"/>
  <c r="E46" i="1"/>
  <c r="F42" i="1" s="1"/>
  <c r="E45" i="7"/>
  <c r="D45" i="7"/>
  <c r="B45" i="7"/>
  <c r="G25" i="7"/>
  <c r="H15" i="7" s="1"/>
  <c r="E41" i="7"/>
  <c r="I25" i="7"/>
  <c r="N35" i="7" s="1"/>
  <c r="D46" i="1"/>
  <c r="D41" i="7"/>
  <c r="M20" i="1"/>
  <c r="L35" i="1"/>
  <c r="L40" i="1" s="1"/>
  <c r="M34" i="1" s="1"/>
  <c r="B25" i="7"/>
  <c r="C21" i="7" s="1"/>
  <c r="B46" i="1"/>
  <c r="C42" i="1" s="1"/>
  <c r="C20" i="1"/>
  <c r="C25" i="1" s="1"/>
  <c r="M37" i="1"/>
  <c r="N40" i="5"/>
  <c r="N40" i="4"/>
  <c r="R25" i="7"/>
  <c r="O40" i="6"/>
  <c r="P34" i="6" s="1"/>
  <c r="N40" i="1"/>
  <c r="L40" i="5"/>
  <c r="M34" i="5" s="1"/>
  <c r="M37" i="5"/>
  <c r="W25" i="7"/>
  <c r="C37" i="1"/>
  <c r="U18" i="7"/>
  <c r="U25" i="7" s="1"/>
  <c r="B41" i="7"/>
  <c r="E37" i="7"/>
  <c r="F37" i="7" s="1"/>
  <c r="C18" i="7"/>
  <c r="B39" i="7"/>
  <c r="C37" i="6"/>
  <c r="C22" i="7"/>
  <c r="N25" i="7"/>
  <c r="N36" i="7" s="1"/>
  <c r="O25" i="7"/>
  <c r="P19" i="7" s="1"/>
  <c r="D39" i="7"/>
  <c r="F43" i="6"/>
  <c r="V25" i="7"/>
  <c r="L39" i="7" s="1"/>
  <c r="M39" i="7" s="1"/>
  <c r="E46" i="5"/>
  <c r="F42" i="5" s="1"/>
  <c r="B42" i="7"/>
  <c r="P15" i="7" l="1"/>
  <c r="L36" i="7"/>
  <c r="M15" i="7"/>
  <c r="F34" i="6"/>
  <c r="F36" i="6"/>
  <c r="C34" i="6"/>
  <c r="C36" i="6"/>
  <c r="F40" i="6"/>
  <c r="F35" i="6"/>
  <c r="C41" i="6"/>
  <c r="C35" i="6"/>
  <c r="M19" i="7"/>
  <c r="C40" i="6"/>
  <c r="F41" i="6"/>
  <c r="F42" i="6"/>
  <c r="P35" i="6"/>
  <c r="P40" i="6" s="1"/>
  <c r="P36" i="6"/>
  <c r="C42" i="6"/>
  <c r="M36" i="6"/>
  <c r="M35" i="6"/>
  <c r="M40" i="6" s="1"/>
  <c r="H25" i="5"/>
  <c r="P36" i="5"/>
  <c r="M21" i="7"/>
  <c r="M36" i="5"/>
  <c r="M20" i="7"/>
  <c r="C41" i="5"/>
  <c r="C34" i="5"/>
  <c r="F41" i="5"/>
  <c r="F39" i="5"/>
  <c r="C36" i="5"/>
  <c r="C39" i="5"/>
  <c r="F36" i="5"/>
  <c r="F34" i="5"/>
  <c r="P34" i="5"/>
  <c r="M35" i="5"/>
  <c r="H25" i="4"/>
  <c r="C35" i="4"/>
  <c r="C13" i="7"/>
  <c r="C42" i="4"/>
  <c r="C39" i="4"/>
  <c r="M18" i="7"/>
  <c r="M36" i="4"/>
  <c r="C41" i="4"/>
  <c r="C40" i="4"/>
  <c r="M35" i="4"/>
  <c r="C20" i="7"/>
  <c r="H25" i="1"/>
  <c r="K25" i="1"/>
  <c r="P25" i="1"/>
  <c r="P18" i="7"/>
  <c r="P21" i="7"/>
  <c r="H13" i="7"/>
  <c r="H21" i="7"/>
  <c r="F35" i="1"/>
  <c r="F34" i="1"/>
  <c r="F41" i="1"/>
  <c r="C35" i="1"/>
  <c r="C34" i="1"/>
  <c r="H18" i="7"/>
  <c r="H14" i="7"/>
  <c r="L34" i="7"/>
  <c r="C14" i="7"/>
  <c r="F40" i="1"/>
  <c r="F39" i="1"/>
  <c r="D46" i="7"/>
  <c r="C45" i="1"/>
  <c r="C39" i="1"/>
  <c r="F45" i="1"/>
  <c r="H19" i="7"/>
  <c r="H24" i="7"/>
  <c r="H20" i="7"/>
  <c r="L35" i="7"/>
  <c r="C41" i="1"/>
  <c r="C40" i="1"/>
  <c r="O36" i="7"/>
  <c r="P20" i="7"/>
  <c r="N40" i="7"/>
  <c r="P34" i="1"/>
  <c r="P35" i="1"/>
  <c r="M36" i="1"/>
  <c r="M35" i="1"/>
  <c r="B46" i="7"/>
  <c r="C34" i="7" s="1"/>
  <c r="C46" i="6" l="1"/>
  <c r="F46" i="6"/>
  <c r="M25" i="7"/>
  <c r="P40" i="5"/>
  <c r="C46" i="5"/>
  <c r="M40" i="5"/>
  <c r="F46" i="5"/>
  <c r="C25" i="7"/>
  <c r="C36" i="7"/>
  <c r="M40" i="4"/>
  <c r="C46" i="4"/>
  <c r="P25" i="7"/>
  <c r="C42" i="7"/>
  <c r="F46" i="1"/>
  <c r="L40" i="7"/>
  <c r="M36" i="7" s="1"/>
  <c r="C45" i="7"/>
  <c r="C46" i="1"/>
  <c r="C39" i="7"/>
  <c r="C35" i="7"/>
  <c r="P40" i="1"/>
  <c r="M40" i="1"/>
  <c r="H25" i="7"/>
  <c r="C41" i="7"/>
  <c r="C40" i="7"/>
  <c r="M35" i="7" l="1"/>
  <c r="M34" i="7"/>
  <c r="C46" i="7"/>
  <c r="M40" i="7" l="1"/>
  <c r="E34" i="4" l="1"/>
  <c r="E13" i="7"/>
  <c r="E34" i="7" l="1"/>
  <c r="J18" i="7" l="1"/>
  <c r="J25" i="4"/>
  <c r="K18" i="4" s="1"/>
  <c r="E39" i="4"/>
  <c r="E35" i="4"/>
  <c r="E14" i="7"/>
  <c r="E25" i="4"/>
  <c r="F14" i="4" s="1"/>
  <c r="E46" i="4" l="1"/>
  <c r="F39" i="4" s="1"/>
  <c r="O34" i="4"/>
  <c r="F21" i="4"/>
  <c r="F20" i="4"/>
  <c r="F13" i="4"/>
  <c r="O35" i="4"/>
  <c r="K21" i="4"/>
  <c r="K20" i="4"/>
  <c r="K19" i="4"/>
  <c r="K13" i="4"/>
  <c r="E35" i="7"/>
  <c r="E25" i="7"/>
  <c r="J25" i="7"/>
  <c r="E39" i="7"/>
  <c r="K18" i="7" l="1"/>
  <c r="K15" i="7"/>
  <c r="F42" i="4"/>
  <c r="F41" i="4"/>
  <c r="F40" i="4"/>
  <c r="F35" i="4"/>
  <c r="F34" i="4"/>
  <c r="F25" i="4"/>
  <c r="K25" i="4"/>
  <c r="E46" i="7"/>
  <c r="O35" i="7"/>
  <c r="K19" i="7"/>
  <c r="K20" i="7"/>
  <c r="K13" i="7"/>
  <c r="K14" i="7"/>
  <c r="K24" i="7"/>
  <c r="K21" i="7"/>
  <c r="O34" i="7"/>
  <c r="F20" i="7"/>
  <c r="F21" i="7"/>
  <c r="F13" i="7"/>
  <c r="F14" i="7"/>
  <c r="O40" i="4"/>
  <c r="F39" i="7" l="1"/>
  <c r="F36" i="7"/>
  <c r="F46" i="4"/>
  <c r="F25" i="7"/>
  <c r="F42" i="7"/>
  <c r="F41" i="7"/>
  <c r="F40" i="7"/>
  <c r="F45" i="7"/>
  <c r="F34" i="7"/>
  <c r="O40" i="7"/>
  <c r="P36" i="7" s="1"/>
  <c r="K25" i="7"/>
  <c r="F35" i="7"/>
  <c r="P34" i="4"/>
  <c r="P36" i="4"/>
  <c r="P35" i="4"/>
  <c r="P35" i="7" l="1"/>
  <c r="P34" i="7"/>
  <c r="P40" i="7" s="1"/>
  <c r="P40" i="4"/>
  <c r="F46" i="7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<sst xmlns="http://schemas.openxmlformats.org/spreadsheetml/2006/main" count="457" uniqueCount="62">
  <si>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</si>
  <si>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</si>
  <si>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</si>
  <si>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</si>
  <si>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</si>
  <si>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</si>
  <si>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</si>
  <si>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</si>
  <si>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</si>
  <si>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</si>
  <si>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</si>
  <si>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</si>
  <si>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</si>
  <si>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</si>
  <si>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</si>
  <si>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</si>
  <si>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</si>
  <si>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</si>
  <si>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</si>
  <si>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</si>
  <si>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</si>
  <si>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</si>
  <si>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</si>
  <si>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</si>
  <si>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</si>
  <si>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</si>
  <si>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</si>
  <si>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</si>
  <si>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</si>
  <si>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</si>
  <si>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</si>
  <si>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</si>
  <si>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</si>
  <si>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</si>
  <si>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</si>
  <si>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</si>
  <si>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</si>
  <si>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</si>
  <si>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</si>
  <si>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</si>
  <si>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</si>
  <si>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</si>
  <si>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</si>
  <si>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</si>
  <si>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</si>
  <si>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</si>
  <si>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</si>
  <si>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</si>
  <si>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</si>
  <si>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</si>
  <si>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</si>
  <si>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</si>
  <si>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</si>
  <si>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1 de gener a 31 de març de 2022</t>
  </si>
  <si>
    <t>https://bcnroc.ajuntament.barcelona.cat/jspui/bitstream/11703/123722/5/GM_Pressupost_2022.pdf#page=265</t>
  </si>
  <si>
    <t>1 d'abril a 30 de juny de 2022</t>
  </si>
  <si>
    <t>1 de juliol a 30 de setembre de 2022</t>
  </si>
  <si>
    <t>1 d'octubre a 31 de desembre de 2022</t>
  </si>
  <si>
    <t>ANY 2022</t>
  </si>
  <si>
    <t>1 de gener a 31 de desembre de 2022</t>
  </si>
  <si>
    <t>INSTITUT MUNICIPAL DE L'HABITATGE I LA REHABILITACIÓ DE BARCELONA (IMHAB)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</si>
  <si>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265 i ss.):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</si>
</sst>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  <numFmt numFmtId="167" formatCode="_-* #,##0.00\ [$€-C0A]_-;\-* #,##0.00\ [$€-C0A]_-;_-* &quot;-&quot;??\ [$€-C0A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74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>
      <alignment horizontal="center" vertical="center"/>
    </xf>
    <xf numFmtId="3" fontId="4" fillId="0" borderId="40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3" fontId="4" fillId="0" borderId="8" xfId="0" quotePrefix="1" applyNumberFormat="1" applyFont="1" applyBorder="1" applyAlignment="1">
      <alignment horizontal="center" vertical="center"/>
    </xf>
    <xf numFmtId="3" fontId="3" fillId="0" borderId="37" xfId="0" applyNumberFormat="1" applyFont="1" applyBorder="1" applyAlignment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>
      <alignment horizontal="right" vertical="center"/>
    </xf>
    <xf numFmtId="10" fontId="3" fillId="0" borderId="41" xfId="0" applyNumberFormat="1" applyFont="1" applyBorder="1" applyAlignment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>
      <alignment horizontal="center" vertical="center"/>
    </xf>
    <xf numFmtId="165" fontId="4" fillId="0" borderId="2" xfId="0" quotePrefix="1" applyNumberFormat="1" applyFont="1" applyBorder="1" applyAlignment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5" fillId="0" borderId="26" xfId="0" applyFont="1" applyBorder="1" applyAlignment="1">
      <alignment horizontal="center" vertical="center"/>
    </xf>
    <xf numFmtId="0" fontId="11" fillId="0" borderId="27" xfId="0" quotePrefix="1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1" fillId="0" borderId="28" xfId="0" quotePrefix="1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0" fontId="11" fillId="0" borderId="32" xfId="0" quotePrefix="1" applyFont="1" applyBorder="1" applyAlignment="1">
      <alignment horizontal="center" vertical="center" wrapText="1"/>
    </xf>
    <xf numFmtId="0" fontId="4" fillId="2" borderId="33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2" borderId="34" xfId="0" applyFont="1" applyFill="1" applyBorder="1" applyAlignment="1">
      <alignment vertical="center"/>
    </xf>
    <xf numFmtId="0" fontId="4" fillId="2" borderId="35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4" fontId="9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26" xfId="0" applyFont="1" applyBorder="1" applyAlignment="1">
      <alignment horizontal="center" vertical="center" wrapText="1"/>
    </xf>
    <xf numFmtId="0" fontId="15" fillId="0" borderId="28" xfId="0" quotePrefix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164" fontId="0" fillId="2" borderId="0" xfId="0" applyNumberFormat="1" applyFill="1" applyAlignment="1">
      <alignment vertical="center"/>
    </xf>
    <xf numFmtId="0" fontId="3" fillId="2" borderId="17" xfId="0" applyFont="1" applyFill="1" applyBorder="1" applyAlignment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vertical="center" wrapText="1"/>
    </xf>
    <xf numFmtId="0" fontId="23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24" fillId="2" borderId="35" xfId="0" applyFont="1" applyFill="1" applyBorder="1" applyAlignment="1">
      <alignment vertical="center"/>
    </xf>
    <xf numFmtId="165" fontId="24" fillId="0" borderId="1" xfId="0" applyNumberFormat="1" applyFont="1" applyBorder="1" applyAlignment="1">
      <alignment horizontal="right" vertical="center"/>
    </xf>
    <xf numFmtId="165" fontId="24" fillId="0" borderId="2" xfId="0" applyNumberFormat="1" applyFont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4" fillId="2" borderId="9" xfId="0" applyFont="1" applyFill="1" applyBorder="1" applyAlignment="1">
      <alignment vertical="center"/>
    </xf>
    <xf numFmtId="3" fontId="24" fillId="0" borderId="8" xfId="0" applyNumberFormat="1" applyFont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3" fontId="3" fillId="0" borderId="23" xfId="0" applyNumberFormat="1" applyFont="1" applyBorder="1" applyAlignment="1">
      <alignment horizontal="center" vertical="center"/>
    </xf>
    <xf numFmtId="165" fontId="3" fillId="0" borderId="18" xfId="0" applyNumberFormat="1" applyFont="1" applyBorder="1" applyAlignment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45" fillId="2" borderId="0" xfId="0" applyFont="1" applyFill="1" applyAlignment="1">
      <alignment vertical="center"/>
    </xf>
    <xf numFmtId="0" fontId="44" fillId="2" borderId="2" xfId="0" applyFont="1" applyFill="1" applyBorder="1" applyAlignment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Border="1" applyAlignment="1">
      <alignment vertical="center"/>
    </xf>
    <xf numFmtId="0" fontId="17" fillId="2" borderId="0" xfId="0" applyFont="1" applyFill="1" applyAlignment="1">
      <alignment horizontal="left" vertical="center"/>
    </xf>
    <xf numFmtId="0" fontId="24" fillId="2" borderId="9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24" fillId="2" borderId="9" xfId="0" applyFont="1" applyFill="1" applyBorder="1" applyAlignment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167" fontId="10" fillId="0" borderId="0" xfId="0" applyNumberFormat="1" applyFont="1" applyAlignment="1" applyProtection="1">
      <alignment horizontal="center" vertical="center"/>
      <protection locked="0"/>
    </xf>
    <xf numFmtId="165" fontId="42" fillId="0" borderId="1" xfId="0" applyNumberFormat="1" applyFont="1" applyBorder="1" applyAlignment="1" applyProtection="1">
      <alignment vertical="center"/>
      <protection locked="0"/>
    </xf>
    <xf numFmtId="167" fontId="4" fillId="0" borderId="5" xfId="0" applyNumberFormat="1" applyFont="1" applyBorder="1" applyAlignment="1" applyProtection="1">
      <alignment horizontal="right" vertical="center"/>
      <protection locked="0"/>
    </xf>
    <xf numFmtId="167" fontId="4" fillId="0" borderId="4" xfId="0" applyNumberFormat="1" applyFont="1" applyBorder="1" applyAlignment="1" applyProtection="1">
      <alignment horizontal="right" vertical="center"/>
      <protection locked="0"/>
    </xf>
    <xf numFmtId="167" fontId="4" fillId="0" borderId="1" xfId="0" applyNumberFormat="1" applyFont="1" applyBorder="1" applyAlignment="1" applyProtection="1">
      <alignment horizontal="right" vertical="center"/>
      <protection locked="0"/>
    </xf>
    <xf numFmtId="167" fontId="24" fillId="0" borderId="1" xfId="0" applyNumberFormat="1" applyFont="1" applyBorder="1" applyAlignment="1" applyProtection="1">
      <alignment horizontal="right" vertical="center"/>
      <protection locked="0"/>
    </xf>
    <xf numFmtId="167" fontId="24" fillId="0" borderId="2" xfId="0" applyNumberFormat="1" applyFont="1" applyBorder="1" applyAlignment="1" applyProtection="1">
      <alignment horizontal="right" vertical="center"/>
      <protection locked="0"/>
    </xf>
    <xf numFmtId="0" fontId="2" fillId="3" borderId="1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vertical="center" wrapText="1"/>
    </xf>
    <xf numFmtId="0" fontId="13" fillId="3" borderId="2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46" fillId="0" borderId="0" xfId="59" applyFill="1" applyBorder="1" applyAlignment="1" applyProtection="1">
      <alignment horizontal="left" vertical="top" indent="1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0" fontId="3" fillId="6" borderId="42" xfId="0" applyFont="1" applyFill="1" applyBorder="1" applyAlignment="1">
      <alignment horizontal="center" vertical="center"/>
    </xf>
    <xf numFmtId="0" fontId="3" fillId="8" borderId="29" xfId="0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/>
    </xf>
    <xf numFmtId="0" fontId="3" fillId="8" borderId="42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21" fillId="9" borderId="10" xfId="0" applyFont="1" applyFill="1" applyBorder="1" applyAlignment="1">
      <alignment horizontal="center" vertical="center" wrapText="1"/>
    </xf>
    <xf numFmtId="0" fontId="21" fillId="9" borderId="13" xfId="0" applyFont="1" applyFill="1" applyBorder="1" applyAlignment="1">
      <alignment horizontal="center" vertical="center" wrapText="1"/>
    </xf>
    <xf numFmtId="0" fontId="21" fillId="9" borderId="16" xfId="0" applyFont="1" applyFill="1" applyBorder="1" applyAlignment="1">
      <alignment horizontal="center" vertical="center" wrapText="1"/>
    </xf>
    <xf numFmtId="0" fontId="22" fillId="9" borderId="19" xfId="0" applyFont="1" applyFill="1" applyBorder="1" applyAlignment="1">
      <alignment horizontal="center" vertical="center"/>
    </xf>
    <xf numFmtId="0" fontId="22" fillId="9" borderId="11" xfId="0" applyFont="1" applyFill="1" applyBorder="1" applyAlignment="1">
      <alignment horizontal="center" vertical="center"/>
    </xf>
    <xf numFmtId="0" fontId="22" fillId="9" borderId="12" xfId="0" applyFont="1" applyFill="1" applyBorder="1" applyAlignment="1">
      <alignment horizontal="center" vertical="center"/>
    </xf>
    <xf numFmtId="0" fontId="22" fillId="9" borderId="20" xfId="0" applyFont="1" applyFill="1" applyBorder="1" applyAlignment="1">
      <alignment horizontal="center" vertical="center"/>
    </xf>
    <xf numFmtId="0" fontId="22" fillId="9" borderId="0" xfId="0" applyFont="1" applyFill="1" applyAlignment="1">
      <alignment horizontal="center" vertical="center"/>
    </xf>
    <xf numFmtId="0" fontId="22" fillId="9" borderId="21" xfId="0" applyFont="1" applyFill="1" applyBorder="1" applyAlignment="1">
      <alignment horizontal="center" vertical="center"/>
    </xf>
    <xf numFmtId="0" fontId="21" fillId="9" borderId="19" xfId="0" applyFont="1" applyFill="1" applyBorder="1" applyAlignment="1">
      <alignment horizontal="center" vertical="center" wrapText="1"/>
    </xf>
    <xf numFmtId="0" fontId="21" fillId="9" borderId="12" xfId="0" applyFont="1" applyFill="1" applyBorder="1" applyAlignment="1">
      <alignment horizontal="center" vertical="center" wrapText="1"/>
    </xf>
    <xf numFmtId="0" fontId="21" fillId="9" borderId="20" xfId="0" applyFont="1" applyFill="1" applyBorder="1" applyAlignment="1">
      <alignment horizontal="center" vertical="center" wrapText="1"/>
    </xf>
    <xf numFmtId="0" fontId="21" fillId="9" borderId="21" xfId="0" applyFont="1" applyFill="1" applyBorder="1" applyAlignment="1">
      <alignment horizontal="center" vertical="center" wrapText="1"/>
    </xf>
    <xf numFmtId="0" fontId="21" fillId="9" borderId="17" xfId="0" applyFont="1" applyFill="1" applyBorder="1" applyAlignment="1">
      <alignment horizontal="center" vertical="center" wrapText="1"/>
    </xf>
    <xf numFmtId="0" fontId="21" fillId="9" borderId="15" xfId="0" applyFont="1" applyFill="1" applyBorder="1" applyAlignment="1">
      <alignment horizontal="center" vertical="center" wrapText="1"/>
    </xf>
    <xf numFmtId="0" fontId="22" fillId="9" borderId="17" xfId="0" applyFont="1" applyFill="1" applyBorder="1" applyAlignment="1">
      <alignment horizontal="center" vertical="center"/>
    </xf>
    <xf numFmtId="0" fontId="22" fillId="9" borderId="14" xfId="0" applyFont="1" applyFill="1" applyBorder="1" applyAlignment="1">
      <alignment horizontal="center" vertical="center"/>
    </xf>
    <xf numFmtId="0" fontId="22" fillId="9" borderId="15" xfId="0" applyFont="1" applyFill="1" applyBorder="1" applyAlignment="1">
      <alignment horizontal="center" vertical="center"/>
    </xf>
    <xf numFmtId="0" fontId="21" fillId="9" borderId="26" xfId="0" applyFont="1" applyFill="1" applyBorder="1" applyAlignment="1">
      <alignment horizontal="center" vertical="center"/>
    </xf>
    <xf numFmtId="0" fontId="21" fillId="9" borderId="27" xfId="0" applyFont="1" applyFill="1" applyBorder="1" applyAlignment="1">
      <alignment horizontal="center" vertical="center"/>
    </xf>
    <xf numFmtId="0" fontId="21" fillId="9" borderId="28" xfId="0" applyFont="1" applyFill="1" applyBorder="1" applyAlignment="1">
      <alignment horizontal="center" vertical="center"/>
    </xf>
    <xf numFmtId="0" fontId="21" fillId="9" borderId="10" xfId="0" applyFont="1" applyFill="1" applyBorder="1" applyAlignment="1">
      <alignment horizontal="left" vertical="center" wrapText="1"/>
    </xf>
    <xf numFmtId="0" fontId="21" fillId="9" borderId="16" xfId="0" applyFont="1" applyFill="1" applyBorder="1" applyAlignment="1">
      <alignment horizontal="left" vertical="center" wrapText="1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'2022 -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439-4494-95F9-7B408AE86B92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39-4494-95F9-7B408AE86B92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439-4494-95F9-7B408AE86B92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39-4494-95F9-7B408AE86B92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439-4494-95F9-7B408AE86B92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439-4494-95F9-7B408AE86B92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439-4494-95F9-7B408AE86B92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439-4494-95F9-7B408AE86B92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439-4494-95F9-7B408AE86B92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439-4494-95F9-7B408AE86B9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'2022 -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'2022 - CONTRACTACIÓ ANUAL'!$B$34:$B$45</c:f>
              <c:numCache>
                <c:formatCode>#,##0</c:formatCode>
                <c:ptCount val="12"/>
                <c:pt idx="0">
                  <c:v>43</c:v>
                </c:pt>
                <c:pt idx="1">
                  <c:v>7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7</c:v>
                </c:pt>
                <c:pt idx="6">
                  <c:v>7</c:v>
                </c:pt>
                <c:pt idx="7">
                  <c:v>112</c:v>
                </c:pt>
                <c:pt idx="8">
                  <c:v>1915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8439-4494-95F9-7B408AE86B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'2022 -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4A7-4687-A704-4598C64D1AC6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A7-4687-A704-4598C64D1AC6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4A7-4687-A704-4598C64D1AC6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A7-4687-A704-4598C64D1AC6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4A7-4687-A704-4598C64D1AC6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4A7-4687-A704-4598C64D1AC6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4A7-4687-A704-4598C64D1AC6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4A7-4687-A704-4598C64D1AC6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4A7-4687-A704-4598C64D1AC6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4A7-4687-A704-4598C64D1AC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'2022 -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'2022 - CONTRACTACIÓ ANUAL'!$E$34:$E$45</c:f>
              <c:numCache>
                <c:formatCode>#,##0.00\ "€"</c:formatCode>
                <c:ptCount val="12"/>
                <c:pt idx="0">
                  <c:v>53038363.973100007</c:v>
                </c:pt>
                <c:pt idx="1">
                  <c:v>6578774.1560000004</c:v>
                </c:pt>
                <c:pt idx="2">
                  <c:v>205452.14</c:v>
                </c:pt>
                <c:pt idx="3">
                  <c:v>0</c:v>
                </c:pt>
                <c:pt idx="4">
                  <c:v>0</c:v>
                </c:pt>
                <c:pt idx="5">
                  <c:v>1331815.1277000001</c:v>
                </c:pt>
                <c:pt idx="6">
                  <c:v>521790.48749999999</c:v>
                </c:pt>
                <c:pt idx="7">
                  <c:v>1907355.1400000001</c:v>
                </c:pt>
                <c:pt idx="8">
                  <c:v>3694909.24</c:v>
                </c:pt>
                <c:pt idx="9">
                  <c:v>0</c:v>
                </c:pt>
                <c:pt idx="10">
                  <c:v>0</c:v>
                </c:pt>
                <c:pt idx="11">
                  <c:v>1274898.7735000001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84A7-4687-A704-4598C64D1AC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'2022 -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CD-4D5E-A0F5-4F17D12989EF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CD-4D5E-A0F5-4F17D12989EF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CD-4D5E-A0F5-4F17D12989EF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CD-4D5E-A0F5-4F17D12989E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'2022 -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'2022 - CONTRACTACIÓ ANUAL'!$L$34:$L$39</c:f>
              <c:numCache>
                <c:formatCode>#,##0</c:formatCode>
                <c:ptCount val="6"/>
                <c:pt idx="0">
                  <c:v>57</c:v>
                </c:pt>
                <c:pt idx="1">
                  <c:v>1751</c:v>
                </c:pt>
                <c:pt idx="2">
                  <c:v>290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7CD-4D5E-A0F5-4F17D12989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'2022 -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7D2-4F57-8CC8-EBAD5FD014F0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D2-4F57-8CC8-EBAD5FD014F0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7D2-4F57-8CC8-EBAD5FD014F0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7D2-4F57-8CC8-EBAD5FD014F0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7D2-4F57-8CC8-EBAD5FD014F0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7D2-4F57-8CC8-EBAD5FD014F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'2022 -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'2022 - CONTRACTACIÓ ANUAL'!$O$34:$O$39</c:f>
              <c:numCache>
                <c:formatCode>#,##0.00\ "€"</c:formatCode>
                <c:ptCount val="6"/>
                <c:pt idx="0">
                  <c:v>49822322.688999996</c:v>
                </c:pt>
                <c:pt idx="1">
                  <c:v>18049679.368400004</c:v>
                </c:pt>
                <c:pt idx="2">
                  <c:v>681356.9804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7D2-4F57-8CC8-EBAD5FD014F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3722/5/GM_Pressupost_2022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33" zoomScale="85" zoomScaleNormal="85" workbookViewId="0">
      <selection activeCell="D45" sqref="D45"/>
    </sheetView>
  </sheetViews>
  <sheetFormatPr defaultColWidth="9.109375" defaultRowHeight="14.4" x14ac:dyDescent="0.3"/>
  <cols>
    <col min="1" max="1" width="26.109375" style="26" customWidth="1"/>
    <col min="2" max="2" width="11.5546875" style="59" customWidth="1"/>
    <col min="3" max="3" width="10.554687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44140625" style="26" customWidth="1"/>
    <col min="8" max="8" width="10.88671875" style="59" customWidth="1"/>
    <col min="9" max="9" width="17.44140625" style="26" customWidth="1"/>
    <col min="10" max="10" width="20" style="26" customWidth="1"/>
    <col min="11" max="12" width="11.44140625" style="26" customWidth="1"/>
    <col min="13" max="13" width="10.5546875" style="26" customWidth="1"/>
    <col min="14" max="14" width="18.88671875" style="59" customWidth="1"/>
    <col min="15" max="15" width="19.554687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44140625" style="26" customWidth="1"/>
    <col min="26" max="26" width="9.554687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5" x14ac:dyDescent="0.25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3">
      <c r="A7" s="29" t="s">
        <v>41</v>
      </c>
      <c r="B7" s="30" t="s">
        <v>53</v>
      </c>
      <c r="C7" s="31"/>
      <c r="D7" s="31"/>
      <c r="E7" s="31"/>
      <c r="F7" s="31"/>
      <c r="H7" s="69"/>
      <c r="I7" s="84" t="s">
        <v>46</v>
      </c>
      <c r="J7" s="85">
        <v>44704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">
      <c r="A8" s="29" t="s">
        <v>11</v>
      </c>
      <c r="B8" s="23" t="s">
        <v>60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5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5">
      <c r="A12" s="120"/>
      <c r="B12" s="32" t="s">
        <v>7</v>
      </c>
      <c r="C12" s="33" t="s">
        <v>8</v>
      </c>
      <c r="D12" s="34" t="s">
        <v>23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>
        <v>18</v>
      </c>
      <c r="H13" s="20">
        <f t="shared" ref="H13:H24" si="2">IF(G13,G13/$G$25,"")</f>
        <v>4.8128342245989303E-2</v>
      </c>
      <c r="I13" s="4">
        <v>4320923.1099999994</v>
      </c>
      <c r="J13" s="5">
        <v>5121579.9817000013</v>
      </c>
      <c r="K13" s="21">
        <f t="shared" ref="K13:K24" si="3">IF(J13,J13/$J$25,"")</f>
        <v>0.66881779613158265</v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0" customFormat="1" ht="36" customHeight="1" x14ac:dyDescent="0.25">
      <c r="A14" s="41" t="s">
        <v>18</v>
      </c>
      <c r="B14" s="2">
        <v>2</v>
      </c>
      <c r="C14" s="20">
        <f t="shared" si="0"/>
        <v>0.22222222222222221</v>
      </c>
      <c r="D14" s="6">
        <v>1860414.1900000002</v>
      </c>
      <c r="E14" s="7">
        <v>2057063.3875000002</v>
      </c>
      <c r="F14" s="21">
        <f t="shared" si="1"/>
        <v>0.95564653130330546</v>
      </c>
      <c r="G14" s="2">
        <v>1</v>
      </c>
      <c r="H14" s="20">
        <f t="shared" si="2"/>
        <v>2.6737967914438501E-3</v>
      </c>
      <c r="I14" s="95">
        <v>32430</v>
      </c>
      <c r="J14" s="7">
        <v>39240.299999999996</v>
      </c>
      <c r="K14" s="21">
        <f t="shared" si="3"/>
        <v>5.1243192646248182E-3</v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2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2"/>
      <c r="Y17" s="92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>
        <v>1</v>
      </c>
      <c r="H18" s="62">
        <f t="shared" si="2"/>
        <v>2.6737967914438501E-3</v>
      </c>
      <c r="I18" s="95">
        <v>223451.14</v>
      </c>
      <c r="J18" s="66">
        <v>270375.87940000003</v>
      </c>
      <c r="K18" s="63">
        <f t="shared" si="3"/>
        <v>3.5307893351969703E-2</v>
      </c>
      <c r="L18" s="67">
        <v>1</v>
      </c>
      <c r="M18" s="62">
        <f t="shared" si="4"/>
        <v>2.2222222222222223E-2</v>
      </c>
      <c r="N18" s="95">
        <v>90960.24</v>
      </c>
      <c r="O18" s="66">
        <v>110061.8904</v>
      </c>
      <c r="P18" s="63">
        <f t="shared" si="5"/>
        <v>0.53719679937103892</v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</v>
      </c>
      <c r="H19" s="20">
        <f t="shared" si="2"/>
        <v>2.6737967914438501E-3</v>
      </c>
      <c r="I19" s="96">
        <v>3313.75</v>
      </c>
      <c r="J19" s="96">
        <f t="shared" ref="J19" si="12">+I19*1.21</f>
        <v>4009.6374999999998</v>
      </c>
      <c r="K19" s="21">
        <f t="shared" si="3"/>
        <v>5.2361125387451407E-4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25">
      <c r="A20" s="76" t="s">
        <v>29</v>
      </c>
      <c r="B20" s="64">
        <v>4</v>
      </c>
      <c r="C20" s="62">
        <f t="shared" si="0"/>
        <v>0.44444444444444442</v>
      </c>
      <c r="D20" s="65">
        <v>59331.18</v>
      </c>
      <c r="E20" s="66">
        <v>71790.73</v>
      </c>
      <c r="F20" s="21">
        <f t="shared" si="1"/>
        <v>3.3351700546093231E-2</v>
      </c>
      <c r="G20" s="64">
        <v>23</v>
      </c>
      <c r="H20" s="62">
        <f t="shared" si="2"/>
        <v>6.1497326203208559E-2</v>
      </c>
      <c r="I20" s="65">
        <v>290437.94</v>
      </c>
      <c r="J20" s="66">
        <v>349794.93</v>
      </c>
      <c r="K20" s="63">
        <f t="shared" si="3"/>
        <v>4.5679082434820578E-2</v>
      </c>
      <c r="L20" s="64">
        <v>1</v>
      </c>
      <c r="M20" s="62">
        <f t="shared" si="4"/>
        <v>2.2222222222222223E-2</v>
      </c>
      <c r="N20" s="65">
        <v>14685</v>
      </c>
      <c r="O20" s="66">
        <v>17768.849999999999</v>
      </c>
      <c r="P20" s="63">
        <f t="shared" si="5"/>
        <v>8.6727288744661471E-2</v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" customHeight="1" x14ac:dyDescent="0.3">
      <c r="A21" s="89" t="s">
        <v>51</v>
      </c>
      <c r="B21" s="2">
        <v>3</v>
      </c>
      <c r="C21" s="20">
        <f t="shared" si="0"/>
        <v>0.33333333333333331</v>
      </c>
      <c r="D21" s="6">
        <v>19571.652892561986</v>
      </c>
      <c r="E21" s="7">
        <v>23681.7</v>
      </c>
      <c r="F21" s="21">
        <f t="shared" si="1"/>
        <v>1.1001768150601283E-2</v>
      </c>
      <c r="G21" s="2">
        <v>327</v>
      </c>
      <c r="H21" s="20">
        <f t="shared" si="2"/>
        <v>0.87433155080213909</v>
      </c>
      <c r="I21" s="91">
        <v>494017.80165289261</v>
      </c>
      <c r="J21" s="91">
        <v>597761.54</v>
      </c>
      <c r="K21" s="21">
        <f t="shared" si="3"/>
        <v>7.8060590134983662E-2</v>
      </c>
      <c r="L21" s="2">
        <v>43</v>
      </c>
      <c r="M21" s="20">
        <f t="shared" si="4"/>
        <v>0.9555555555555556</v>
      </c>
      <c r="N21" s="6">
        <v>63678.628099173555</v>
      </c>
      <c r="O21" s="7">
        <v>77051.14</v>
      </c>
      <c r="P21" s="21">
        <f t="shared" si="5"/>
        <v>0.37607591188429951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93"/>
      <c r="Y21" s="93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" customHeight="1" x14ac:dyDescent="0.25">
      <c r="A22" s="76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1"/>
      <c r="J22" s="91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93"/>
      <c r="Y22" s="94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1"/>
      <c r="J23" s="91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93"/>
      <c r="Y23" s="94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si="0"/>
        <v/>
      </c>
      <c r="D24" s="65"/>
      <c r="E24" s="66"/>
      <c r="F24" s="63" t="str">
        <f t="shared" si="1"/>
        <v/>
      </c>
      <c r="G24" s="64">
        <v>3</v>
      </c>
      <c r="H24" s="62">
        <f t="shared" si="2"/>
        <v>8.0213903743315516E-3</v>
      </c>
      <c r="I24" s="65">
        <v>1053635.3500000001</v>
      </c>
      <c r="J24" s="66">
        <v>1274898.7735000001</v>
      </c>
      <c r="K24" s="63">
        <f t="shared" si="3"/>
        <v>0.16648670742814412</v>
      </c>
      <c r="L24" s="64"/>
      <c r="M24" s="62" t="str">
        <f t="shared" si="4"/>
        <v/>
      </c>
      <c r="N24" s="65"/>
      <c r="O24" s="66"/>
      <c r="P24" s="63" t="str">
        <f t="shared" si="5"/>
        <v/>
      </c>
      <c r="Q24" s="64"/>
      <c r="R24" s="62" t="str">
        <f t="shared" si="6"/>
        <v/>
      </c>
      <c r="S24" s="65"/>
      <c r="T24" s="66"/>
      <c r="U24" s="63" t="str">
        <f t="shared" si="7"/>
        <v/>
      </c>
      <c r="V24" s="64"/>
      <c r="W24" s="62" t="str">
        <f t="shared" si="8"/>
        <v/>
      </c>
      <c r="X24" s="65"/>
      <c r="Y24" s="66"/>
      <c r="Z24" s="63" t="str">
        <f t="shared" si="9"/>
        <v/>
      </c>
      <c r="AA24" s="64"/>
      <c r="AB24" s="20" t="str">
        <f t="shared" si="10"/>
        <v/>
      </c>
      <c r="AC24" s="65"/>
      <c r="AD24" s="66"/>
      <c r="AE24" s="63" t="str">
        <f t="shared" si="11"/>
        <v/>
      </c>
    </row>
    <row r="25" spans="1:31" ht="33" customHeight="1" thickBot="1" x14ac:dyDescent="0.3">
      <c r="A25" s="78" t="s">
        <v>0</v>
      </c>
      <c r="B25" s="16">
        <f t="shared" ref="B25:AE25" si="13">SUM(B13:B24)</f>
        <v>9</v>
      </c>
      <c r="C25" s="17">
        <f t="shared" si="13"/>
        <v>1</v>
      </c>
      <c r="D25" s="18">
        <f t="shared" si="13"/>
        <v>1939317.0228925622</v>
      </c>
      <c r="E25" s="18">
        <f t="shared" si="13"/>
        <v>2152535.8175000004</v>
      </c>
      <c r="F25" s="19">
        <f t="shared" si="13"/>
        <v>1</v>
      </c>
      <c r="G25" s="16">
        <f t="shared" si="13"/>
        <v>374</v>
      </c>
      <c r="H25" s="17">
        <f t="shared" si="13"/>
        <v>1</v>
      </c>
      <c r="I25" s="18">
        <f t="shared" si="13"/>
        <v>6418209.0916528925</v>
      </c>
      <c r="J25" s="18">
        <f t="shared" si="13"/>
        <v>7657661.0421000011</v>
      </c>
      <c r="K25" s="19">
        <f t="shared" si="13"/>
        <v>1.0000000000000002</v>
      </c>
      <c r="L25" s="16">
        <f t="shared" si="13"/>
        <v>45</v>
      </c>
      <c r="M25" s="17">
        <f t="shared" si="13"/>
        <v>1</v>
      </c>
      <c r="N25" s="18">
        <f t="shared" si="13"/>
        <v>169323.86809917356</v>
      </c>
      <c r="O25" s="18">
        <f t="shared" si="13"/>
        <v>204881.88040000002</v>
      </c>
      <c r="P25" s="19">
        <f t="shared" si="13"/>
        <v>1</v>
      </c>
      <c r="Q25" s="16">
        <f t="shared" si="13"/>
        <v>0</v>
      </c>
      <c r="R25" s="17">
        <f t="shared" si="13"/>
        <v>0</v>
      </c>
      <c r="S25" s="18">
        <f t="shared" si="13"/>
        <v>0</v>
      </c>
      <c r="T25" s="18">
        <f t="shared" si="13"/>
        <v>0</v>
      </c>
      <c r="U25" s="19">
        <f t="shared" si="13"/>
        <v>0</v>
      </c>
      <c r="V25" s="16">
        <f t="shared" si="13"/>
        <v>0</v>
      </c>
      <c r="W25" s="17">
        <f t="shared" si="13"/>
        <v>0</v>
      </c>
      <c r="X25" s="18">
        <f t="shared" si="13"/>
        <v>0</v>
      </c>
      <c r="Y25" s="18">
        <f t="shared" si="13"/>
        <v>0</v>
      </c>
      <c r="Z25" s="19">
        <f t="shared" si="13"/>
        <v>0</v>
      </c>
      <c r="AA25" s="16">
        <f t="shared" si="13"/>
        <v>0</v>
      </c>
      <c r="AB25" s="17">
        <f t="shared" si="13"/>
        <v>0</v>
      </c>
      <c r="AC25" s="18">
        <f t="shared" si="13"/>
        <v>0</v>
      </c>
      <c r="AD25" s="18">
        <f t="shared" si="13"/>
        <v>0</v>
      </c>
      <c r="AE25" s="19">
        <f t="shared" si="13"/>
        <v>0</v>
      </c>
    </row>
    <row r="26" spans="1:31" s="24" customFormat="1" ht="18.600000000000001" customHeight="1" x14ac:dyDescent="0.25">
      <c r="B26" s="25"/>
      <c r="H26" s="25"/>
      <c r="N26" s="25"/>
    </row>
    <row r="27" spans="1:31" s="47" customFormat="1" ht="34.35" customHeight="1" x14ac:dyDescent="0.3">
      <c r="A27" s="125" t="s">
        <v>61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350000000000001" customHeight="1" x14ac:dyDescent="0.25">
      <c r="A28" s="126" t="s">
        <v>54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4.1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4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103"/>
      <c r="B32" s="122"/>
      <c r="C32" s="123"/>
      <c r="D32" s="123"/>
      <c r="E32" s="123"/>
      <c r="F32" s="124"/>
      <c r="G32" s="24"/>
      <c r="J32" s="115"/>
      <c r="K32" s="116"/>
      <c r="L32" s="110"/>
      <c r="M32" s="111"/>
      <c r="N32" s="111"/>
      <c r="O32" s="111"/>
      <c r="P32" s="112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104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17"/>
      <c r="K33" s="118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25">
      <c r="A34" s="39" t="s">
        <v>25</v>
      </c>
      <c r="B34" s="9">
        <f t="shared" ref="B34:B45" si="14">B13+G13+L13+Q13+AA13+V13</f>
        <v>18</v>
      </c>
      <c r="C34" s="8">
        <f t="shared" ref="C34:C43" si="15">IF(B34,B34/$B$46,"")</f>
        <v>4.2056074766355138E-2</v>
      </c>
      <c r="D34" s="10">
        <f t="shared" ref="D34:D45" si="16">D13+I13+N13+S13+AC13+X13</f>
        <v>4320923.1099999994</v>
      </c>
      <c r="E34" s="11">
        <f t="shared" ref="E34:E45" si="17">E13+J13+O13+T13+AD13+Y13</f>
        <v>5121579.9817000013</v>
      </c>
      <c r="F34" s="21">
        <f t="shared" ref="F34:F43" si="18">IF(E34,E34/$E$46,"")</f>
        <v>0.51138689117285963</v>
      </c>
      <c r="J34" s="149" t="s">
        <v>3</v>
      </c>
      <c r="K34" s="150"/>
      <c r="L34" s="54">
        <f>B25</f>
        <v>9</v>
      </c>
      <c r="M34" s="8">
        <f t="shared" ref="M34:M39" si="19">IF(L34,L34/$L$40,"")</f>
        <v>2.1028037383177569E-2</v>
      </c>
      <c r="N34" s="55">
        <f>D25</f>
        <v>1939317.0228925622</v>
      </c>
      <c r="O34" s="55">
        <f>E25</f>
        <v>2152535.8175000004</v>
      </c>
      <c r="P34" s="56">
        <f t="shared" ref="P34:P39" si="20">IF(O34,O34/$O$40,"")</f>
        <v>0.21492949515242651</v>
      </c>
    </row>
    <row r="35" spans="1:33" s="24" customFormat="1" ht="30" customHeight="1" x14ac:dyDescent="0.25">
      <c r="A35" s="41" t="s">
        <v>18</v>
      </c>
      <c r="B35" s="12">
        <f t="shared" si="14"/>
        <v>3</v>
      </c>
      <c r="C35" s="8">
        <f t="shared" si="15"/>
        <v>7.0093457943925233E-3</v>
      </c>
      <c r="D35" s="13">
        <f t="shared" si="16"/>
        <v>1892844.1900000002</v>
      </c>
      <c r="E35" s="14">
        <f t="shared" si="17"/>
        <v>2096303.6875000002</v>
      </c>
      <c r="F35" s="21">
        <f t="shared" si="18"/>
        <v>0.20931474848294601</v>
      </c>
      <c r="J35" s="145" t="s">
        <v>1</v>
      </c>
      <c r="K35" s="146"/>
      <c r="L35" s="57">
        <f>G25</f>
        <v>374</v>
      </c>
      <c r="M35" s="8">
        <f t="shared" si="19"/>
        <v>0.87383177570093462</v>
      </c>
      <c r="N35" s="58">
        <f>I25</f>
        <v>6418209.0916528925</v>
      </c>
      <c r="O35" s="58">
        <f>J25</f>
        <v>7657661.0421000011</v>
      </c>
      <c r="P35" s="56">
        <f t="shared" si="20"/>
        <v>0.76461316390009726</v>
      </c>
    </row>
    <row r="36" spans="1:33" ht="30" customHeight="1" x14ac:dyDescent="0.25">
      <c r="A36" s="41" t="s">
        <v>19</v>
      </c>
      <c r="B36" s="12">
        <f t="shared" si="14"/>
        <v>0</v>
      </c>
      <c r="C36" s="8" t="str">
        <f t="shared" si="15"/>
        <v/>
      </c>
      <c r="D36" s="13">
        <f t="shared" si="16"/>
        <v>0</v>
      </c>
      <c r="E36" s="14">
        <f t="shared" si="17"/>
        <v>0</v>
      </c>
      <c r="F36" s="21" t="str">
        <f t="shared" si="18"/>
        <v/>
      </c>
      <c r="G36" s="24"/>
      <c r="J36" s="145" t="s">
        <v>2</v>
      </c>
      <c r="K36" s="146"/>
      <c r="L36" s="57">
        <f>L25</f>
        <v>45</v>
      </c>
      <c r="M36" s="8">
        <f t="shared" si="19"/>
        <v>0.10514018691588785</v>
      </c>
      <c r="N36" s="58">
        <f>N25</f>
        <v>169323.86809917356</v>
      </c>
      <c r="O36" s="58">
        <f>O25</f>
        <v>204881.88040000002</v>
      </c>
      <c r="P36" s="56">
        <f t="shared" si="20"/>
        <v>2.0457340947476164E-2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25">
      <c r="A37" s="41" t="s">
        <v>26</v>
      </c>
      <c r="B37" s="12">
        <f t="shared" si="14"/>
        <v>0</v>
      </c>
      <c r="C37" s="8" t="str">
        <f t="shared" si="15"/>
        <v/>
      </c>
      <c r="D37" s="13">
        <f t="shared" si="16"/>
        <v>0</v>
      </c>
      <c r="E37" s="14">
        <f t="shared" si="17"/>
        <v>0</v>
      </c>
      <c r="F37" s="21" t="str">
        <f t="shared" si="18"/>
        <v/>
      </c>
      <c r="G37" s="24"/>
      <c r="J37" s="145" t="s">
        <v>34</v>
      </c>
      <c r="K37" s="146"/>
      <c r="L37" s="57">
        <f>Q25</f>
        <v>0</v>
      </c>
      <c r="M37" s="8" t="str">
        <f t="shared" si="19"/>
        <v/>
      </c>
      <c r="N37" s="58">
        <f>S25</f>
        <v>0</v>
      </c>
      <c r="O37" s="58">
        <f>T25</f>
        <v>0</v>
      </c>
      <c r="P37" s="56" t="str">
        <f t="shared" si="20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14"/>
        <v>0</v>
      </c>
      <c r="C38" s="8" t="str">
        <f t="shared" si="15"/>
        <v/>
      </c>
      <c r="D38" s="13">
        <f t="shared" si="16"/>
        <v>0</v>
      </c>
      <c r="E38" s="22">
        <f t="shared" si="17"/>
        <v>0</v>
      </c>
      <c r="F38" s="21" t="str">
        <f t="shared" si="18"/>
        <v/>
      </c>
      <c r="G38" s="24"/>
      <c r="J38" s="145" t="s">
        <v>5</v>
      </c>
      <c r="K38" s="146"/>
      <c r="L38" s="57">
        <f>V25</f>
        <v>0</v>
      </c>
      <c r="M38" s="8" t="str">
        <f t="shared" si="19"/>
        <v/>
      </c>
      <c r="N38" s="58">
        <f>X25</f>
        <v>0</v>
      </c>
      <c r="O38" s="58">
        <f>Y25</f>
        <v>0</v>
      </c>
      <c r="P38" s="56" t="str">
        <f t="shared" si="20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25">
      <c r="A39" s="42" t="s">
        <v>33</v>
      </c>
      <c r="B39" s="15">
        <f t="shared" si="14"/>
        <v>2</v>
      </c>
      <c r="C39" s="8">
        <f t="shared" si="15"/>
        <v>4.6728971962616819E-3</v>
      </c>
      <c r="D39" s="13">
        <f t="shared" si="16"/>
        <v>314411.38</v>
      </c>
      <c r="E39" s="22">
        <f t="shared" si="17"/>
        <v>380437.76980000001</v>
      </c>
      <c r="F39" s="21">
        <f t="shared" si="18"/>
        <v>3.7986498127123056E-2</v>
      </c>
      <c r="G39" s="24"/>
      <c r="J39" s="145" t="s">
        <v>4</v>
      </c>
      <c r="K39" s="146"/>
      <c r="L39" s="57">
        <f>AA25</f>
        <v>0</v>
      </c>
      <c r="M39" s="8" t="str">
        <f t="shared" si="19"/>
        <v/>
      </c>
      <c r="N39" s="58">
        <f>AC25</f>
        <v>0</v>
      </c>
      <c r="O39" s="58">
        <f>AD25</f>
        <v>0</v>
      </c>
      <c r="P39" s="56" t="str">
        <f t="shared" si="20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">
      <c r="A40" s="42" t="s">
        <v>28</v>
      </c>
      <c r="B40" s="12">
        <f t="shared" si="14"/>
        <v>1</v>
      </c>
      <c r="C40" s="8">
        <f t="shared" si="15"/>
        <v>2.3364485981308409E-3</v>
      </c>
      <c r="D40" s="13">
        <f t="shared" si="16"/>
        <v>3313.75</v>
      </c>
      <c r="E40" s="14">
        <f t="shared" si="17"/>
        <v>4009.6374999999998</v>
      </c>
      <c r="F40" s="21">
        <f t="shared" si="18"/>
        <v>4.0036005747868928E-4</v>
      </c>
      <c r="G40" s="24"/>
      <c r="J40" s="147" t="s">
        <v>0</v>
      </c>
      <c r="K40" s="148"/>
      <c r="L40" s="79">
        <f>SUM(L34:L39)</f>
        <v>428</v>
      </c>
      <c r="M40" s="17">
        <f>SUM(M34:M39)</f>
        <v>1</v>
      </c>
      <c r="N40" s="80">
        <f>SUM(N34:N39)</f>
        <v>8526849.9826446287</v>
      </c>
      <c r="O40" s="81">
        <f>SUM(O34:O39)</f>
        <v>10015078.740000002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25">
      <c r="A41" s="43" t="s">
        <v>29</v>
      </c>
      <c r="B41" s="12">
        <f t="shared" si="14"/>
        <v>28</v>
      </c>
      <c r="C41" s="8">
        <f t="shared" si="15"/>
        <v>6.5420560747663545E-2</v>
      </c>
      <c r="D41" s="13">
        <f t="shared" si="16"/>
        <v>364454.12</v>
      </c>
      <c r="E41" s="14">
        <f t="shared" si="17"/>
        <v>439354.50999999995</v>
      </c>
      <c r="F41" s="21">
        <f t="shared" si="18"/>
        <v>4.3869301620687993E-2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customHeight="1" x14ac:dyDescent="0.3">
      <c r="A42" s="89" t="s">
        <v>50</v>
      </c>
      <c r="B42" s="12">
        <f t="shared" si="14"/>
        <v>373</v>
      </c>
      <c r="C42" s="8">
        <f t="shared" si="15"/>
        <v>0.87149532710280375</v>
      </c>
      <c r="D42" s="13">
        <f t="shared" si="16"/>
        <v>577268.08264462813</v>
      </c>
      <c r="E42" s="14">
        <f t="shared" si="17"/>
        <v>698494.38</v>
      </c>
      <c r="F42" s="21">
        <f t="shared" si="18"/>
        <v>6.9744272424961465E-2</v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25">
      <c r="A43" s="76" t="s">
        <v>45</v>
      </c>
      <c r="B43" s="12">
        <f t="shared" si="14"/>
        <v>0</v>
      </c>
      <c r="C43" s="8" t="str">
        <f t="shared" si="15"/>
        <v/>
      </c>
      <c r="D43" s="13">
        <f t="shared" si="16"/>
        <v>0</v>
      </c>
      <c r="E43" s="14">
        <f t="shared" si="17"/>
        <v>0</v>
      </c>
      <c r="F43" s="21" t="str">
        <f t="shared" si="18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14"/>
        <v>0</v>
      </c>
      <c r="C44" s="8" t="str">
        <f t="shared" ref="C44" si="21">IF(B44,B44/$B$46,"")</f>
        <v/>
      </c>
      <c r="D44" s="13">
        <f t="shared" si="16"/>
        <v>0</v>
      </c>
      <c r="E44" s="14">
        <f t="shared" si="17"/>
        <v>0</v>
      </c>
      <c r="F44" s="21" t="str">
        <f t="shared" ref="F44" si="22"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90" t="s">
        <v>52</v>
      </c>
      <c r="B45" s="12">
        <f t="shared" si="14"/>
        <v>3</v>
      </c>
      <c r="C45" s="8">
        <f t="shared" ref="C45" si="23">IF(B45,B45/$B$46,"")</f>
        <v>7.0093457943925233E-3</v>
      </c>
      <c r="D45" s="13">
        <f t="shared" si="16"/>
        <v>1053635.3500000001</v>
      </c>
      <c r="E45" s="14">
        <f t="shared" si="17"/>
        <v>1274898.7735000001</v>
      </c>
      <c r="F45" s="21">
        <f t="shared" ref="F45" si="24">IF(E45,E45/$E$46,"")</f>
        <v>0.12729792811394311</v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">
      <c r="A46" s="61" t="s">
        <v>0</v>
      </c>
      <c r="B46" s="16">
        <f>SUM(B34:B45)</f>
        <v>428</v>
      </c>
      <c r="C46" s="17">
        <f>SUM(C34:C45)</f>
        <v>1</v>
      </c>
      <c r="D46" s="18">
        <f>SUM(D34:D45)</f>
        <v>8526849.9826446287</v>
      </c>
      <c r="E46" s="18">
        <f>SUM(E34:E45)</f>
        <v>10015078.740000002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2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25">
      <c r="B48" s="25"/>
      <c r="H48" s="25"/>
      <c r="N48" s="25"/>
    </row>
    <row r="49" spans="2:14" s="24" customFormat="1" ht="15" x14ac:dyDescent="0.25">
      <c r="B49" s="25"/>
      <c r="H49" s="25"/>
      <c r="N49" s="25"/>
    </row>
    <row r="50" spans="2:14" s="24" customFormat="1" ht="15" x14ac:dyDescent="0.25">
      <c r="B50" s="25"/>
      <c r="H50" s="25"/>
      <c r="N50" s="25"/>
    </row>
    <row r="51" spans="2:14" s="24" customFormat="1" ht="15" x14ac:dyDescent="0.25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38:K38"/>
    <mergeCell ref="J40:K40"/>
    <mergeCell ref="J34:K34"/>
    <mergeCell ref="J35:K35"/>
    <mergeCell ref="J36:K36"/>
    <mergeCell ref="J37:K37"/>
    <mergeCell ref="J39:K39"/>
    <mergeCell ref="B10:AE10"/>
    <mergeCell ref="B11:F11"/>
    <mergeCell ref="G11:K11"/>
    <mergeCell ref="Q11:U11"/>
    <mergeCell ref="AA11:AE11"/>
    <mergeCell ref="V11:Z11"/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</mergeCells>
  <hyperlinks>
    <hyperlink ref="A28" r:id="rId1" location="page=265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32" zoomScale="90" zoomScaleNormal="90" workbookViewId="0">
      <selection activeCell="E39" sqref="E39"/>
    </sheetView>
  </sheetViews>
  <sheetFormatPr defaultColWidth="9.109375" defaultRowHeight="14.4" x14ac:dyDescent="0.3"/>
  <cols>
    <col min="1" max="1" width="26.109375" style="26" customWidth="1"/>
    <col min="2" max="2" width="11.5546875" style="59" customWidth="1"/>
    <col min="3" max="3" width="10.554687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44140625" style="26" customWidth="1"/>
    <col min="8" max="8" width="10.88671875" style="59" customWidth="1"/>
    <col min="9" max="9" width="17.44140625" style="26" customWidth="1"/>
    <col min="10" max="10" width="20" style="26" customWidth="1"/>
    <col min="11" max="12" width="11.44140625" style="26" customWidth="1"/>
    <col min="13" max="13" width="10.5546875" style="26" customWidth="1"/>
    <col min="14" max="14" width="18.88671875" style="59" customWidth="1"/>
    <col min="15" max="15" width="19.554687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44140625" style="26" customWidth="1"/>
    <col min="26" max="26" width="9.554687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85" customHeight="1" x14ac:dyDescent="0.25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38</v>
      </c>
      <c r="B7" s="30" t="s">
        <v>55</v>
      </c>
      <c r="C7" s="31"/>
      <c r="D7" s="31"/>
      <c r="E7" s="31"/>
      <c r="F7" s="31"/>
      <c r="H7" s="69"/>
      <c r="I7" s="84" t="s">
        <v>46</v>
      </c>
      <c r="J7" s="85">
        <v>44819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2022'!B8</f>
        <v>INSTITUT MUNICIPAL DE L'HABITATGE I LA REHABILITACIÓ DE BARCELONA (IMHAB)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5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5">
      <c r="A12" s="120"/>
      <c r="B12" s="32" t="s">
        <v>7</v>
      </c>
      <c r="C12" s="33" t="s">
        <v>8</v>
      </c>
      <c r="D12" s="34" t="s">
        <v>23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>
        <v>1</v>
      </c>
      <c r="C13" s="20">
        <f t="shared" ref="C13:C21" si="0">IF(B13,B13/$B$25,"")</f>
        <v>0.05</v>
      </c>
      <c r="D13" s="4">
        <v>7992353.5300000003</v>
      </c>
      <c r="E13" s="5">
        <v>8791588.8830000013</v>
      </c>
      <c r="F13" s="21">
        <f t="shared" ref="F13:F24" si="1">IF(E13,E13/$E$25,"")</f>
        <v>0.94306759532194306</v>
      </c>
      <c r="G13" s="1">
        <v>8</v>
      </c>
      <c r="H13" s="20">
        <f t="shared" ref="H13:H21" si="2">IF(G13,G13/$G$25,"")</f>
        <v>1.7777777777777778E-2</v>
      </c>
      <c r="I13" s="97">
        <v>1396178.37</v>
      </c>
      <c r="J13" s="98">
        <v>1689375.8277</v>
      </c>
      <c r="K13" s="21">
        <f t="shared" ref="K13:K21" si="3">IF(J13,J13/$J$25,"")</f>
        <v>0.54724245781093783</v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0" customFormat="1" ht="36" customHeight="1" x14ac:dyDescent="0.25">
      <c r="A14" s="41" t="s">
        <v>18</v>
      </c>
      <c r="B14" s="2">
        <v>1</v>
      </c>
      <c r="C14" s="20">
        <f t="shared" si="0"/>
        <v>0.05</v>
      </c>
      <c r="D14" s="6">
        <v>177746.75</v>
      </c>
      <c r="E14" s="7">
        <v>215073.5675</v>
      </c>
      <c r="F14" s="21">
        <f t="shared" si="1"/>
        <v>2.3070791277756405E-2</v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3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>
        <v>1</v>
      </c>
      <c r="H18" s="62">
        <f t="shared" si="2"/>
        <v>2.2222222222222222E-3</v>
      </c>
      <c r="I18" s="65">
        <v>68150</v>
      </c>
      <c r="J18" s="66">
        <v>82461.5</v>
      </c>
      <c r="K18" s="63">
        <f t="shared" si="3"/>
        <v>2.6711897491876635E-2</v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2</v>
      </c>
      <c r="H19" s="20">
        <f t="shared" si="2"/>
        <v>4.4444444444444444E-3</v>
      </c>
      <c r="I19" s="6">
        <v>45343.636363636368</v>
      </c>
      <c r="J19" s="7">
        <v>54865.8</v>
      </c>
      <c r="K19" s="21">
        <f t="shared" si="3"/>
        <v>1.7772774269323322E-2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25">
      <c r="A20" s="76" t="s">
        <v>29</v>
      </c>
      <c r="B20" s="64">
        <v>9</v>
      </c>
      <c r="C20" s="62">
        <f t="shared" si="0"/>
        <v>0.45</v>
      </c>
      <c r="D20" s="65">
        <v>238281.87603305787</v>
      </c>
      <c r="E20" s="66">
        <v>288321.07</v>
      </c>
      <c r="F20" s="21">
        <f t="shared" si="1"/>
        <v>3.0927999680618094E-2</v>
      </c>
      <c r="G20" s="64">
        <v>23</v>
      </c>
      <c r="H20" s="62">
        <f t="shared" si="2"/>
        <v>5.1111111111111114E-2</v>
      </c>
      <c r="I20" s="65">
        <v>279771.60330578516</v>
      </c>
      <c r="J20" s="66">
        <v>338523.64</v>
      </c>
      <c r="K20" s="21">
        <f t="shared" si="3"/>
        <v>0.10965855302482916</v>
      </c>
      <c r="L20" s="64"/>
      <c r="M20" s="62" t="str">
        <f t="shared" si="4"/>
        <v/>
      </c>
      <c r="N20" s="65"/>
      <c r="O20" s="66"/>
      <c r="P20" s="63" t="str">
        <f t="shared" si="5"/>
        <v/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" customHeight="1" x14ac:dyDescent="0.3">
      <c r="A21" s="44" t="s">
        <v>35</v>
      </c>
      <c r="B21" s="2">
        <v>9</v>
      </c>
      <c r="C21" s="20">
        <f t="shared" si="0"/>
        <v>0.45</v>
      </c>
      <c r="D21" s="6">
        <v>22601.752066115703</v>
      </c>
      <c r="E21" s="7">
        <v>27348.12</v>
      </c>
      <c r="F21" s="21">
        <f t="shared" si="1"/>
        <v>2.9336137196823847E-3</v>
      </c>
      <c r="G21" s="2">
        <v>416</v>
      </c>
      <c r="H21" s="20">
        <f t="shared" si="2"/>
        <v>0.9244444444444444</v>
      </c>
      <c r="I21" s="6">
        <v>761853.99173553719</v>
      </c>
      <c r="J21" s="7">
        <v>921843.33</v>
      </c>
      <c r="K21" s="21">
        <f t="shared" si="3"/>
        <v>0.29861431740303301</v>
      </c>
      <c r="L21" s="2">
        <v>123</v>
      </c>
      <c r="M21" s="20">
        <f t="shared" si="4"/>
        <v>1</v>
      </c>
      <c r="N21" s="6">
        <v>137488.42975206612</v>
      </c>
      <c r="O21" s="7">
        <v>166361</v>
      </c>
      <c r="P21" s="21">
        <f t="shared" si="5"/>
        <v>1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" customHeight="1" x14ac:dyDescent="0.25">
      <c r="A22" s="76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ref="C24" si="22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23">IF(G24,G24/$G$25,"")</f>
        <v/>
      </c>
      <c r="I24" s="65"/>
      <c r="J24" s="66"/>
      <c r="K24" s="63" t="str">
        <f t="shared" ref="K24" si="24">IF(J24,J24/$J$25,"")</f>
        <v/>
      </c>
      <c r="L24" s="64"/>
      <c r="M24" s="62" t="str">
        <f t="shared" ref="M24" si="25">IF(L24,L24/$L$25,"")</f>
        <v/>
      </c>
      <c r="N24" s="65"/>
      <c r="O24" s="66"/>
      <c r="P24" s="63" t="str">
        <f t="shared" ref="P24" si="26">IF(O24,O24/$O$25,"")</f>
        <v/>
      </c>
      <c r="Q24" s="64"/>
      <c r="R24" s="62" t="str">
        <f t="shared" ref="R24" si="27">IF(Q24,Q24/$Q$25,"")</f>
        <v/>
      </c>
      <c r="S24" s="65"/>
      <c r="T24" s="66"/>
      <c r="U24" s="63" t="str">
        <f t="shared" si="7"/>
        <v/>
      </c>
      <c r="V24" s="64"/>
      <c r="W24" s="62" t="str">
        <f t="shared" ref="W24" si="28">IF(V24,V24/$V$25,"")</f>
        <v/>
      </c>
      <c r="X24" s="65"/>
      <c r="Y24" s="66"/>
      <c r="Z24" s="63" t="str">
        <f t="shared" ref="Z24" si="29">IF(Y24,Y24/$Y$25,"")</f>
        <v/>
      </c>
      <c r="AA24" s="64"/>
      <c r="AB24" s="20" t="str">
        <f t="shared" ref="AB24" si="30">IF(AA24,AA24/$AA$25,"")</f>
        <v/>
      </c>
      <c r="AC24" s="65"/>
      <c r="AD24" s="66"/>
      <c r="AE24" s="63" t="str">
        <f t="shared" ref="AE24" si="31">IF(AD24,AD24/$AD$25,"")</f>
        <v/>
      </c>
    </row>
    <row r="25" spans="1:31" ht="33" customHeight="1" thickBot="1" x14ac:dyDescent="0.3">
      <c r="A25" s="78" t="s">
        <v>0</v>
      </c>
      <c r="B25" s="16">
        <f t="shared" ref="B25:AE25" si="32">SUM(B13:B24)</f>
        <v>20</v>
      </c>
      <c r="C25" s="17">
        <f t="shared" si="32"/>
        <v>1</v>
      </c>
      <c r="D25" s="18">
        <f t="shared" si="32"/>
        <v>8430983.9080991726</v>
      </c>
      <c r="E25" s="18">
        <f t="shared" si="32"/>
        <v>9322331.6405000016</v>
      </c>
      <c r="F25" s="19">
        <f t="shared" si="32"/>
        <v>0.99999999999999989</v>
      </c>
      <c r="G25" s="16">
        <f t="shared" si="32"/>
        <v>450</v>
      </c>
      <c r="H25" s="17">
        <f t="shared" si="32"/>
        <v>1</v>
      </c>
      <c r="I25" s="18">
        <f t="shared" si="32"/>
        <v>2551297.6014049589</v>
      </c>
      <c r="J25" s="18">
        <f t="shared" si="32"/>
        <v>3087070.0977000003</v>
      </c>
      <c r="K25" s="19">
        <f t="shared" si="32"/>
        <v>1</v>
      </c>
      <c r="L25" s="16">
        <f t="shared" si="32"/>
        <v>123</v>
      </c>
      <c r="M25" s="17">
        <f t="shared" si="32"/>
        <v>1</v>
      </c>
      <c r="N25" s="18">
        <f t="shared" si="32"/>
        <v>137488.42975206612</v>
      </c>
      <c r="O25" s="18">
        <f t="shared" si="32"/>
        <v>166361</v>
      </c>
      <c r="P25" s="19">
        <f t="shared" si="32"/>
        <v>1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4" customFormat="1" ht="18" customHeight="1" x14ac:dyDescent="0.25">
      <c r="B26" s="25"/>
      <c r="H26" s="25"/>
      <c r="N26" s="25"/>
    </row>
    <row r="27" spans="1:31" s="47" customFormat="1" ht="34.35" customHeight="1" x14ac:dyDescent="0.25">
      <c r="A27" s="125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265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350000000000001" customHeight="1" x14ac:dyDescent="0.25">
      <c r="A28" s="126" t="str">
        <f>'CONTRACTACIO 1r TR 2022'!A28:Q28</f>
        <v>https://bcnroc.ajuntament.barcelona.cat/jspui/bitstream/11703/123722/5/GM_Pressupost_2022.pdf#page=265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4.1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4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103"/>
      <c r="B32" s="110"/>
      <c r="C32" s="111"/>
      <c r="D32" s="111"/>
      <c r="E32" s="111"/>
      <c r="F32" s="112"/>
      <c r="G32" s="24"/>
      <c r="J32" s="115"/>
      <c r="K32" s="116"/>
      <c r="L32" s="110"/>
      <c r="M32" s="111"/>
      <c r="N32" s="111"/>
      <c r="O32" s="111"/>
      <c r="P32" s="112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104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17"/>
      <c r="K33" s="118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25">
      <c r="A34" s="39" t="s">
        <v>25</v>
      </c>
      <c r="B34" s="9">
        <f t="shared" ref="B34:B45" si="33">B13+G13+L13+Q13+AA13+V13</f>
        <v>9</v>
      </c>
      <c r="C34" s="8">
        <f t="shared" ref="C34:C45" si="34">IF(B34,B34/$B$46,"")</f>
        <v>1.5177065767284991E-2</v>
      </c>
      <c r="D34" s="10">
        <f t="shared" ref="D34:D45" si="35">D13+I13+N13+S13+AC13+X13</f>
        <v>9388531.9000000004</v>
      </c>
      <c r="E34" s="11">
        <f t="shared" ref="E34:E45" si="36">E13+J13+O13+T13+AD13+Y13</f>
        <v>10480964.710700002</v>
      </c>
      <c r="F34" s="21">
        <f t="shared" ref="F34:F42" si="37">IF(E34,E34/$E$46,"")</f>
        <v>0.83342576739803909</v>
      </c>
      <c r="J34" s="149" t="s">
        <v>3</v>
      </c>
      <c r="K34" s="150"/>
      <c r="L34" s="54">
        <f>B25</f>
        <v>20</v>
      </c>
      <c r="M34" s="8">
        <f t="shared" ref="M34:M39" si="38">IF(L34,L34/$L$40,"")</f>
        <v>3.3726812816188868E-2</v>
      </c>
      <c r="N34" s="55">
        <f>D25</f>
        <v>8430983.9080991726</v>
      </c>
      <c r="O34" s="55">
        <f>E25</f>
        <v>9322331.6405000016</v>
      </c>
      <c r="P34" s="56">
        <f t="shared" ref="P34:P39" si="39">IF(O34,O34/$O$40,"")</f>
        <v>0.74129353698623679</v>
      </c>
    </row>
    <row r="35" spans="1:33" s="24" customFormat="1" ht="30" customHeight="1" x14ac:dyDescent="0.25">
      <c r="A35" s="41" t="s">
        <v>18</v>
      </c>
      <c r="B35" s="12">
        <f t="shared" si="33"/>
        <v>1</v>
      </c>
      <c r="C35" s="8">
        <f t="shared" si="34"/>
        <v>1.6863406408094434E-3</v>
      </c>
      <c r="D35" s="13">
        <f t="shared" si="35"/>
        <v>177746.75</v>
      </c>
      <c r="E35" s="14">
        <f t="shared" si="36"/>
        <v>215073.5675</v>
      </c>
      <c r="F35" s="21">
        <f t="shared" si="37"/>
        <v>1.710222846735927E-2</v>
      </c>
      <c r="J35" s="145" t="s">
        <v>1</v>
      </c>
      <c r="K35" s="146"/>
      <c r="L35" s="57">
        <f>G25</f>
        <v>450</v>
      </c>
      <c r="M35" s="8">
        <f t="shared" si="38"/>
        <v>0.75885328836424959</v>
      </c>
      <c r="N35" s="58">
        <f>I25</f>
        <v>2551297.6014049589</v>
      </c>
      <c r="O35" s="58">
        <f>J25</f>
        <v>3087070.0977000003</v>
      </c>
      <c r="P35" s="56">
        <f t="shared" si="39"/>
        <v>0.24547776242014724</v>
      </c>
    </row>
    <row r="36" spans="1:33" ht="30" customHeight="1" x14ac:dyDescent="0.25">
      <c r="A36" s="41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4"/>
      <c r="J36" s="145" t="s">
        <v>2</v>
      </c>
      <c r="K36" s="146"/>
      <c r="L36" s="57">
        <f>L25</f>
        <v>123</v>
      </c>
      <c r="M36" s="8">
        <f t="shared" si="38"/>
        <v>0.20741989881956155</v>
      </c>
      <c r="N36" s="58">
        <f>N25</f>
        <v>137488.42975206612</v>
      </c>
      <c r="O36" s="58">
        <f>O25</f>
        <v>166361</v>
      </c>
      <c r="P36" s="56">
        <f t="shared" si="39"/>
        <v>1.3228700593615974E-2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25">
      <c r="A37" s="41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4"/>
      <c r="J37" s="145" t="s">
        <v>34</v>
      </c>
      <c r="K37" s="146"/>
      <c r="L37" s="57">
        <f>Q25</f>
        <v>0</v>
      </c>
      <c r="M37" s="8" t="str">
        <f t="shared" si="38"/>
        <v/>
      </c>
      <c r="N37" s="58">
        <f>S25</f>
        <v>0</v>
      </c>
      <c r="O37" s="58">
        <f>T25</f>
        <v>0</v>
      </c>
      <c r="P37" s="56" t="str">
        <f t="shared" si="3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4"/>
      <c r="J38" s="145" t="s">
        <v>5</v>
      </c>
      <c r="K38" s="146"/>
      <c r="L38" s="57">
        <f>V25</f>
        <v>0</v>
      </c>
      <c r="M38" s="8" t="str">
        <f t="shared" si="38"/>
        <v/>
      </c>
      <c r="N38" s="58">
        <f>X25</f>
        <v>0</v>
      </c>
      <c r="O38" s="58">
        <f>Y25</f>
        <v>0</v>
      </c>
      <c r="P38" s="56" t="str">
        <f t="shared" si="3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25">
      <c r="A39" s="42" t="s">
        <v>33</v>
      </c>
      <c r="B39" s="15">
        <f t="shared" si="33"/>
        <v>1</v>
      </c>
      <c r="C39" s="8">
        <f t="shared" si="34"/>
        <v>1.6863406408094434E-3</v>
      </c>
      <c r="D39" s="13">
        <f t="shared" si="35"/>
        <v>68150</v>
      </c>
      <c r="E39" s="22">
        <f t="shared" si="36"/>
        <v>82461.5</v>
      </c>
      <c r="F39" s="21">
        <f t="shared" si="37"/>
        <v>6.5571768263022199E-3</v>
      </c>
      <c r="G39" s="24"/>
      <c r="J39" s="145" t="s">
        <v>4</v>
      </c>
      <c r="K39" s="146"/>
      <c r="L39" s="57">
        <f>AA25</f>
        <v>0</v>
      </c>
      <c r="M39" s="8" t="str">
        <f t="shared" si="38"/>
        <v/>
      </c>
      <c r="N39" s="58">
        <f>AC25</f>
        <v>0</v>
      </c>
      <c r="O39" s="58">
        <f>AD25</f>
        <v>0</v>
      </c>
      <c r="P39" s="56" t="str">
        <f t="shared" si="3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">
      <c r="A40" s="42" t="s">
        <v>28</v>
      </c>
      <c r="B40" s="12">
        <f t="shared" si="33"/>
        <v>2</v>
      </c>
      <c r="C40" s="8">
        <f t="shared" si="34"/>
        <v>3.3726812816188868E-3</v>
      </c>
      <c r="D40" s="13">
        <f t="shared" si="35"/>
        <v>45343.636363636368</v>
      </c>
      <c r="E40" s="14">
        <f t="shared" si="36"/>
        <v>54865.8</v>
      </c>
      <c r="F40" s="21">
        <f t="shared" si="37"/>
        <v>4.3628208596318569E-3</v>
      </c>
      <c r="G40" s="24"/>
      <c r="J40" s="147" t="s">
        <v>0</v>
      </c>
      <c r="K40" s="148"/>
      <c r="L40" s="79">
        <f>SUM(L34:L39)</f>
        <v>593</v>
      </c>
      <c r="M40" s="17">
        <f>SUM(M34:M39)</f>
        <v>1</v>
      </c>
      <c r="N40" s="80">
        <f>SUM(N34:N39)</f>
        <v>11119769.939256199</v>
      </c>
      <c r="O40" s="81">
        <f>SUM(O34:O39)</f>
        <v>12575762.738200001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25">
      <c r="A41" s="43" t="s">
        <v>29</v>
      </c>
      <c r="B41" s="12">
        <f t="shared" si="33"/>
        <v>32</v>
      </c>
      <c r="C41" s="8">
        <f t="shared" si="34"/>
        <v>5.3962900505902189E-2</v>
      </c>
      <c r="D41" s="13">
        <f t="shared" si="35"/>
        <v>518053.47933884303</v>
      </c>
      <c r="E41" s="14">
        <f t="shared" si="36"/>
        <v>626844.71</v>
      </c>
      <c r="F41" s="21">
        <f t="shared" si="37"/>
        <v>4.9845462501920713E-2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customHeight="1" x14ac:dyDescent="0.3">
      <c r="A42" s="44" t="s">
        <v>32</v>
      </c>
      <c r="B42" s="12">
        <f t="shared" si="33"/>
        <v>548</v>
      </c>
      <c r="C42" s="8">
        <f t="shared" si="34"/>
        <v>0.92411467116357504</v>
      </c>
      <c r="D42" s="13">
        <f t="shared" si="35"/>
        <v>921944.17355371907</v>
      </c>
      <c r="E42" s="14">
        <f t="shared" si="36"/>
        <v>1115552.45</v>
      </c>
      <c r="F42" s="21">
        <f t="shared" si="37"/>
        <v>8.8706543946746846E-2</v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25">
      <c r="A43" s="76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88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">
      <c r="A46" s="61" t="s">
        <v>0</v>
      </c>
      <c r="B46" s="16">
        <f>SUM(B34:B45)</f>
        <v>593</v>
      </c>
      <c r="C46" s="17">
        <f>SUM(C34:C45)</f>
        <v>1</v>
      </c>
      <c r="D46" s="18">
        <f>SUM(D34:D45)</f>
        <v>11119769.939256199</v>
      </c>
      <c r="E46" s="18">
        <f>SUM(E34:E45)</f>
        <v>12575762.738200001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2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25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29:H29"/>
    <mergeCell ref="A31:A33"/>
    <mergeCell ref="B31:F32"/>
    <mergeCell ref="J31:K33"/>
    <mergeCell ref="L31:P32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29" zoomScale="80" zoomScaleNormal="80" workbookViewId="0">
      <selection activeCell="E41" sqref="E41"/>
    </sheetView>
  </sheetViews>
  <sheetFormatPr defaultColWidth="9.109375" defaultRowHeight="14.4" x14ac:dyDescent="0.3"/>
  <cols>
    <col min="1" max="1" width="26.109375" style="26" customWidth="1"/>
    <col min="2" max="2" width="11.5546875" style="59" customWidth="1"/>
    <col min="3" max="3" width="10.554687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44140625" style="26" customWidth="1"/>
    <col min="8" max="8" width="10.88671875" style="59" customWidth="1"/>
    <col min="9" max="9" width="17.44140625" style="26" customWidth="1"/>
    <col min="10" max="10" width="20" style="26" customWidth="1"/>
    <col min="11" max="12" width="11.44140625" style="26" customWidth="1"/>
    <col min="13" max="13" width="10.5546875" style="26" customWidth="1"/>
    <col min="14" max="14" width="18.88671875" style="59" customWidth="1"/>
    <col min="15" max="15" width="19.554687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44140625" style="26" customWidth="1"/>
    <col min="26" max="26" width="9.554687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85" customHeight="1" x14ac:dyDescent="0.25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39</v>
      </c>
      <c r="B7" s="30" t="s">
        <v>56</v>
      </c>
      <c r="C7" s="31"/>
      <c r="D7" s="31"/>
      <c r="E7" s="31"/>
      <c r="F7" s="31"/>
      <c r="H7" s="69"/>
      <c r="I7" s="84" t="s">
        <v>46</v>
      </c>
      <c r="J7" s="85">
        <v>44867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2022'!B8</f>
        <v>INSTITUT MUNICIPAL DE L'HABITATGE I LA REHABILITACIÓ DE BARCELONA (IMHAB)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20.100000000000001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5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5">
      <c r="A12" s="120"/>
      <c r="B12" s="32" t="s">
        <v>7</v>
      </c>
      <c r="C12" s="33" t="s">
        <v>8</v>
      </c>
      <c r="D12" s="34" t="s">
        <v>43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>
        <v>1</v>
      </c>
      <c r="C13" s="20">
        <f t="shared" ref="C13:C23" si="0">IF(B13,B13/$B$25,"")</f>
        <v>7.1428571428571425E-2</v>
      </c>
      <c r="D13" s="97">
        <v>30706051</v>
      </c>
      <c r="E13" s="98">
        <v>33776656.100000001</v>
      </c>
      <c r="F13" s="21">
        <f t="shared" ref="F13:F24" si="1">IF(E13,E13/$E$25,"")</f>
        <v>0.99538589192055316</v>
      </c>
      <c r="G13" s="1">
        <v>5</v>
      </c>
      <c r="H13" s="20">
        <f t="shared" ref="H13:H23" si="2">IF(G13,G13/$G$25,"")</f>
        <v>1.2077294685990338E-2</v>
      </c>
      <c r="I13" s="97">
        <v>604165.67000000004</v>
      </c>
      <c r="J13" s="98">
        <v>731040.46069999994</v>
      </c>
      <c r="K13" s="21">
        <f t="shared" ref="K13:K23" si="3">IF(J13,J13/$J$25,"")</f>
        <v>0.36841415139818401</v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1</v>
      </c>
      <c r="H15" s="20">
        <f t="shared" si="2"/>
        <v>2.4154589371980675E-3</v>
      </c>
      <c r="I15" s="99">
        <v>26195.16</v>
      </c>
      <c r="J15" s="7">
        <v>31696.14</v>
      </c>
      <c r="K15" s="21">
        <f t="shared" si="3"/>
        <v>1.5973543392545683E-2</v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3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>
        <v>1</v>
      </c>
      <c r="H18" s="62">
        <f t="shared" si="2"/>
        <v>2.4154589371980675E-3</v>
      </c>
      <c r="I18" s="100">
        <v>165225.99</v>
      </c>
      <c r="J18" s="101">
        <v>199923.44789999997</v>
      </c>
      <c r="K18" s="63">
        <f t="shared" si="3"/>
        <v>0.10075314755102657</v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25">
      <c r="A20" s="76" t="s">
        <v>29</v>
      </c>
      <c r="B20" s="64">
        <v>7</v>
      </c>
      <c r="C20" s="62">
        <f t="shared" si="0"/>
        <v>0.5</v>
      </c>
      <c r="D20" s="65">
        <v>95436.041322314049</v>
      </c>
      <c r="E20" s="66">
        <v>115477.61</v>
      </c>
      <c r="F20" s="21">
        <f t="shared" si="1"/>
        <v>3.4030835819388225E-3</v>
      </c>
      <c r="G20" s="64">
        <v>18</v>
      </c>
      <c r="H20" s="62">
        <f t="shared" si="2"/>
        <v>4.3478260869565216E-2</v>
      </c>
      <c r="I20" s="65">
        <v>212844.62809917357</v>
      </c>
      <c r="J20" s="66">
        <v>257542</v>
      </c>
      <c r="K20" s="63">
        <f t="shared" si="3"/>
        <v>0.12979051431508695</v>
      </c>
      <c r="L20" s="64"/>
      <c r="M20" s="62" t="str">
        <f t="shared" si="4"/>
        <v/>
      </c>
      <c r="N20" s="65"/>
      <c r="O20" s="66"/>
      <c r="P20" s="63" t="str">
        <f t="shared" si="5"/>
        <v/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" customHeight="1" x14ac:dyDescent="0.3">
      <c r="A21" s="44" t="s">
        <v>42</v>
      </c>
      <c r="B21" s="2">
        <v>6</v>
      </c>
      <c r="C21" s="20">
        <f t="shared" si="0"/>
        <v>0.42857142857142855</v>
      </c>
      <c r="D21" s="6">
        <v>33961.958677685951</v>
      </c>
      <c r="E21" s="7">
        <v>41093.97</v>
      </c>
      <c r="F21" s="21">
        <f t="shared" si="1"/>
        <v>1.2110244975081016E-3</v>
      </c>
      <c r="G21" s="2">
        <v>389</v>
      </c>
      <c r="H21" s="20">
        <f t="shared" si="2"/>
        <v>0.93961352657004826</v>
      </c>
      <c r="I21" s="6">
        <v>631477.52066115709</v>
      </c>
      <c r="J21" s="7">
        <v>764087.8</v>
      </c>
      <c r="K21" s="21">
        <f t="shared" si="3"/>
        <v>0.38506864334315682</v>
      </c>
      <c r="L21" s="2">
        <v>69</v>
      </c>
      <c r="M21" s="20">
        <f t="shared" si="4"/>
        <v>1</v>
      </c>
      <c r="N21" s="6">
        <v>51233.53719008265</v>
      </c>
      <c r="O21" s="7">
        <v>61992.58</v>
      </c>
      <c r="P21" s="21">
        <f t="shared" si="5"/>
        <v>1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" customHeight="1" x14ac:dyDescent="0.25">
      <c r="A22" s="76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ref="C24" si="12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13">IF(G24,G24/$G$25,"")</f>
        <v/>
      </c>
      <c r="I24" s="65"/>
      <c r="J24" s="66"/>
      <c r="K24" s="63" t="str">
        <f t="shared" ref="K24" si="14">IF(J24,J24/$J$25,"")</f>
        <v/>
      </c>
      <c r="L24" s="64"/>
      <c r="M24" s="62" t="str">
        <f t="shared" ref="M24" si="15">IF(L24,L24/$L$25,"")</f>
        <v/>
      </c>
      <c r="N24" s="65"/>
      <c r="O24" s="66"/>
      <c r="P24" s="63" t="str">
        <f t="shared" ref="P24" si="16">IF(O24,O24/$O$25,"")</f>
        <v/>
      </c>
      <c r="Q24" s="64"/>
      <c r="R24" s="62" t="str">
        <f t="shared" ref="R24" si="17">IF(Q24,Q24/$Q$25,"")</f>
        <v/>
      </c>
      <c r="S24" s="65"/>
      <c r="T24" s="66"/>
      <c r="U24" s="63" t="str">
        <f t="shared" si="7"/>
        <v/>
      </c>
      <c r="V24" s="64"/>
      <c r="W24" s="62" t="str">
        <f t="shared" ref="W24" si="18">IF(V24,V24/$V$25,"")</f>
        <v/>
      </c>
      <c r="X24" s="65"/>
      <c r="Y24" s="66"/>
      <c r="Z24" s="63" t="str">
        <f t="shared" ref="Z24" si="19">IF(Y24,Y24/$Y$25,"")</f>
        <v/>
      </c>
      <c r="AA24" s="64"/>
      <c r="AB24" s="20" t="str">
        <f t="shared" ref="AB24" si="20">IF(AA24,AA24/$AA$25,"")</f>
        <v/>
      </c>
      <c r="AC24" s="65"/>
      <c r="AD24" s="66"/>
      <c r="AE24" s="63" t="str">
        <f t="shared" ref="AE24" si="21">IF(AD24,AD24/$AD$25,"")</f>
        <v/>
      </c>
    </row>
    <row r="25" spans="1:31" ht="33" customHeight="1" thickBot="1" x14ac:dyDescent="0.3">
      <c r="A25" s="78" t="s">
        <v>0</v>
      </c>
      <c r="B25" s="16">
        <f t="shared" ref="B25:AE25" si="22">SUM(B13:B24)</f>
        <v>14</v>
      </c>
      <c r="C25" s="17">
        <f t="shared" si="22"/>
        <v>1</v>
      </c>
      <c r="D25" s="18">
        <f t="shared" si="22"/>
        <v>30835449</v>
      </c>
      <c r="E25" s="18">
        <f t="shared" si="22"/>
        <v>33933227.68</v>
      </c>
      <c r="F25" s="19">
        <f t="shared" si="22"/>
        <v>1.0000000000000002</v>
      </c>
      <c r="G25" s="16">
        <f t="shared" si="22"/>
        <v>414</v>
      </c>
      <c r="H25" s="17">
        <f t="shared" si="22"/>
        <v>1</v>
      </c>
      <c r="I25" s="18">
        <f t="shared" si="22"/>
        <v>1639908.9687603307</v>
      </c>
      <c r="J25" s="18">
        <f t="shared" si="22"/>
        <v>1984289.8485999999</v>
      </c>
      <c r="K25" s="19">
        <f t="shared" si="22"/>
        <v>1</v>
      </c>
      <c r="L25" s="16">
        <f t="shared" si="22"/>
        <v>69</v>
      </c>
      <c r="M25" s="17">
        <f t="shared" si="22"/>
        <v>1</v>
      </c>
      <c r="N25" s="18">
        <f t="shared" si="22"/>
        <v>51233.53719008265</v>
      </c>
      <c r="O25" s="18">
        <f t="shared" si="22"/>
        <v>61992.58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4" customFormat="1" ht="18.75" customHeight="1" x14ac:dyDescent="0.25">
      <c r="B26" s="25"/>
      <c r="H26" s="25"/>
      <c r="N26" s="25"/>
    </row>
    <row r="27" spans="1:31" s="47" customFormat="1" ht="34.35" customHeight="1" x14ac:dyDescent="0.25">
      <c r="A27" s="125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265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350000000000001" customHeight="1" x14ac:dyDescent="0.25">
      <c r="A28" s="126" t="str">
        <f>'CONTRACTACIO 1r TR 2022'!A28:Q28</f>
        <v>https://bcnroc.ajuntament.barcelona.cat/jspui/bitstream/11703/123722/5/GM_Pressupost_2022.pdf#page=265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4.1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4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103"/>
      <c r="B32" s="122"/>
      <c r="C32" s="123"/>
      <c r="D32" s="123"/>
      <c r="E32" s="123"/>
      <c r="F32" s="124"/>
      <c r="G32" s="24"/>
      <c r="J32" s="115"/>
      <c r="K32" s="116"/>
      <c r="L32" s="110"/>
      <c r="M32" s="111"/>
      <c r="N32" s="111"/>
      <c r="O32" s="111"/>
      <c r="P32" s="112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104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17"/>
      <c r="K33" s="118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25">
      <c r="A34" s="39" t="s">
        <v>25</v>
      </c>
      <c r="B34" s="9">
        <f t="shared" ref="B34:B45" si="23">B13+G13+L13+Q13+AA13+V13</f>
        <v>6</v>
      </c>
      <c r="C34" s="8">
        <f t="shared" ref="C34:C42" si="24">IF(B34,B34/$B$46,"")</f>
        <v>1.2072434607645875E-2</v>
      </c>
      <c r="D34" s="10">
        <f t="shared" ref="D34:D45" si="25">D13+I13+N13+S13+AC13+X13</f>
        <v>31310216.670000002</v>
      </c>
      <c r="E34" s="11">
        <f t="shared" ref="E34:E45" si="26">E13+J13+O13+T13+AD13+Y13</f>
        <v>34507696.560699999</v>
      </c>
      <c r="F34" s="21">
        <f t="shared" ref="F34:F43" si="27">IF(E34,E34/$E$46,"")</f>
        <v>0.95909300756298521</v>
      </c>
      <c r="J34" s="149" t="s">
        <v>3</v>
      </c>
      <c r="K34" s="150"/>
      <c r="L34" s="54">
        <f>B25</f>
        <v>14</v>
      </c>
      <c r="M34" s="8">
        <f>IF(L34,L34/$L$40,"")</f>
        <v>2.8169014084507043E-2</v>
      </c>
      <c r="N34" s="55">
        <f>D25</f>
        <v>30835449</v>
      </c>
      <c r="O34" s="55">
        <f>E25</f>
        <v>33933227.68</v>
      </c>
      <c r="P34" s="56">
        <f>IF(O34,O34/$O$40,"")</f>
        <v>0.94312645107108095</v>
      </c>
    </row>
    <row r="35" spans="1:33" s="24" customFormat="1" ht="30" customHeight="1" x14ac:dyDescent="0.25">
      <c r="A35" s="41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45" t="s">
        <v>1</v>
      </c>
      <c r="K35" s="146"/>
      <c r="L35" s="57">
        <f>G25</f>
        <v>414</v>
      </c>
      <c r="M35" s="8">
        <f>IF(L35,L35/$L$40,"")</f>
        <v>0.83299798792756541</v>
      </c>
      <c r="N35" s="58">
        <f>I25</f>
        <v>1639908.9687603307</v>
      </c>
      <c r="O35" s="58">
        <f>J25</f>
        <v>1984289.8485999999</v>
      </c>
      <c r="P35" s="56">
        <f>IF(O35,O35/$O$40,"")</f>
        <v>5.5150552150672702E-2</v>
      </c>
    </row>
    <row r="36" spans="1:33" ht="30" customHeight="1" x14ac:dyDescent="0.25">
      <c r="A36" s="41" t="s">
        <v>19</v>
      </c>
      <c r="B36" s="12">
        <f t="shared" si="23"/>
        <v>1</v>
      </c>
      <c r="C36" s="8">
        <f t="shared" si="24"/>
        <v>2.012072434607646E-3</v>
      </c>
      <c r="D36" s="13">
        <f t="shared" si="25"/>
        <v>26195.16</v>
      </c>
      <c r="E36" s="14">
        <f t="shared" si="26"/>
        <v>31696.14</v>
      </c>
      <c r="F36" s="21">
        <f t="shared" si="27"/>
        <v>8.8094973790162404E-4</v>
      </c>
      <c r="G36" s="24"/>
      <c r="J36" s="145" t="s">
        <v>2</v>
      </c>
      <c r="K36" s="146"/>
      <c r="L36" s="57">
        <f>L25</f>
        <v>69</v>
      </c>
      <c r="M36" s="8">
        <f>IF(L36,L36/$L$40,"")</f>
        <v>0.13883299798792756</v>
      </c>
      <c r="N36" s="58">
        <f>N25</f>
        <v>51233.53719008265</v>
      </c>
      <c r="O36" s="58">
        <f>O25</f>
        <v>61992.58</v>
      </c>
      <c r="P36" s="56">
        <f>IF(O36,O36/$O$40,"")</f>
        <v>1.7229967782463561E-3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25">
      <c r="A37" s="41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4"/>
      <c r="J37" s="145" t="s">
        <v>34</v>
      </c>
      <c r="K37" s="146"/>
      <c r="L37" s="57">
        <f>Q25</f>
        <v>0</v>
      </c>
      <c r="M37" s="8" t="str">
        <f>IF(L37,L37/$L$40,"")</f>
        <v/>
      </c>
      <c r="N37" s="58">
        <f>S25</f>
        <v>0</v>
      </c>
      <c r="O37" s="58">
        <f>T25</f>
        <v>0</v>
      </c>
      <c r="P37" s="56" t="str">
        <f>IF(O37,O37/$O$40,"")</f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4"/>
      <c r="J38" s="145" t="s">
        <v>5</v>
      </c>
      <c r="K38" s="146"/>
      <c r="L38" s="57">
        <f>V25</f>
        <v>0</v>
      </c>
      <c r="M38" s="8" t="str">
        <f>IF(L38,L38/$L$40,"")</f>
        <v/>
      </c>
      <c r="N38" s="58">
        <f>X25</f>
        <v>0</v>
      </c>
      <c r="O38" s="58">
        <f>Y25</f>
        <v>0</v>
      </c>
      <c r="P38" s="56" t="str">
        <f>IF(O38,O38/$O$40,"")</f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25">
      <c r="A39" s="42" t="s">
        <v>33</v>
      </c>
      <c r="B39" s="15">
        <f t="shared" si="23"/>
        <v>1</v>
      </c>
      <c r="C39" s="8">
        <f t="shared" si="24"/>
        <v>2.012072434607646E-3</v>
      </c>
      <c r="D39" s="13">
        <f t="shared" si="25"/>
        <v>165225.99</v>
      </c>
      <c r="E39" s="22">
        <f t="shared" si="26"/>
        <v>199923.44789999997</v>
      </c>
      <c r="F39" s="21">
        <f t="shared" si="27"/>
        <v>5.5565917183573125E-3</v>
      </c>
      <c r="G39" s="24"/>
      <c r="J39" s="145" t="s">
        <v>4</v>
      </c>
      <c r="K39" s="146"/>
      <c r="L39" s="57">
        <f>AA25</f>
        <v>0</v>
      </c>
      <c r="M39" s="8" t="str">
        <f t="shared" ref="M39" si="28">IF(L39,L39/$L$40,"")</f>
        <v/>
      </c>
      <c r="N39" s="58">
        <f>AC25</f>
        <v>0</v>
      </c>
      <c r="O39" s="58">
        <f>AD25</f>
        <v>0</v>
      </c>
      <c r="P39" s="56" t="str">
        <f t="shared" ref="P39" si="29">IF(O39,O39/$O$40,"")</f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">
      <c r="A40" s="42" t="s">
        <v>28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14">
        <f t="shared" si="26"/>
        <v>0</v>
      </c>
      <c r="F40" s="21" t="str">
        <f t="shared" si="27"/>
        <v/>
      </c>
      <c r="G40" s="24"/>
      <c r="J40" s="147" t="s">
        <v>0</v>
      </c>
      <c r="K40" s="148"/>
      <c r="L40" s="79">
        <f>SUM(L34:L39)</f>
        <v>497</v>
      </c>
      <c r="M40" s="17">
        <f>SUM(M34:M39)</f>
        <v>1</v>
      </c>
      <c r="N40" s="80">
        <f>SUM(N34:N39)</f>
        <v>32526591.505950414</v>
      </c>
      <c r="O40" s="81">
        <f>SUM(O34:O39)</f>
        <v>35979510.108599998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25">
      <c r="A41" s="43" t="s">
        <v>29</v>
      </c>
      <c r="B41" s="12">
        <f t="shared" si="23"/>
        <v>25</v>
      </c>
      <c r="C41" s="8">
        <f t="shared" si="24"/>
        <v>5.030181086519115E-2</v>
      </c>
      <c r="D41" s="13">
        <f t="shared" si="25"/>
        <v>308280.6694214876</v>
      </c>
      <c r="E41" s="14">
        <f t="shared" si="26"/>
        <v>373019.61</v>
      </c>
      <c r="F41" s="21">
        <f t="shared" si="27"/>
        <v>1.0367556669729059E-2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customHeight="1" x14ac:dyDescent="0.3">
      <c r="A42" s="44" t="s">
        <v>32</v>
      </c>
      <c r="B42" s="12">
        <f t="shared" si="23"/>
        <v>464</v>
      </c>
      <c r="C42" s="8">
        <f t="shared" si="24"/>
        <v>0.9336016096579477</v>
      </c>
      <c r="D42" s="13">
        <f t="shared" si="25"/>
        <v>716673.01652892563</v>
      </c>
      <c r="E42" s="14">
        <f t="shared" si="26"/>
        <v>867174.35</v>
      </c>
      <c r="F42" s="21">
        <f t="shared" si="27"/>
        <v>2.4101894311026866E-2</v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25">
      <c r="A43" s="76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90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">
      <c r="A46" s="61" t="s">
        <v>0</v>
      </c>
      <c r="B46" s="16">
        <f>SUM(B34:B45)</f>
        <v>497</v>
      </c>
      <c r="C46" s="17">
        <f>SUM(C34:C45)</f>
        <v>1</v>
      </c>
      <c r="D46" s="18">
        <f>SUM(D34:D45)</f>
        <v>32526591.505950414</v>
      </c>
      <c r="E46" s="18">
        <f>SUM(E34:E45)</f>
        <v>35979510.108599998</v>
      </c>
      <c r="F46" s="19">
        <f>SUM(F34:F45)</f>
        <v>1.0000000000000002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2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25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8:K38"/>
    <mergeCell ref="J39:K39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topLeftCell="A31" zoomScale="80" zoomScaleNormal="80" workbookViewId="0">
      <selection activeCell="G9" sqref="G9"/>
    </sheetView>
  </sheetViews>
  <sheetFormatPr defaultColWidth="9.109375" defaultRowHeight="14.4" x14ac:dyDescent="0.3"/>
  <cols>
    <col min="1" max="1" width="26.109375" style="26" customWidth="1"/>
    <col min="2" max="2" width="11.5546875" style="59" customWidth="1"/>
    <col min="3" max="3" width="10.554687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44140625" style="26" customWidth="1"/>
    <col min="8" max="8" width="10.88671875" style="59" customWidth="1"/>
    <col min="9" max="9" width="17.44140625" style="26" customWidth="1"/>
    <col min="10" max="10" width="20" style="26" customWidth="1"/>
    <col min="11" max="12" width="11.44140625" style="26" customWidth="1"/>
    <col min="13" max="13" width="10.5546875" style="26" customWidth="1"/>
    <col min="14" max="14" width="18.88671875" style="59" customWidth="1"/>
    <col min="15" max="15" width="19.554687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44140625" style="26" customWidth="1"/>
    <col min="26" max="26" width="9.554687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85" customHeight="1" x14ac:dyDescent="0.25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40</v>
      </c>
      <c r="B7" s="30" t="s">
        <v>57</v>
      </c>
      <c r="C7" s="31"/>
      <c r="D7" s="31"/>
      <c r="E7" s="31"/>
      <c r="F7" s="31"/>
      <c r="H7" s="69"/>
      <c r="I7" s="84" t="s">
        <v>46</v>
      </c>
      <c r="J7" s="85">
        <v>45036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2022'!B8</f>
        <v>INSTITUT MUNICIPAL DE L'HABITATGE I LA REHABILITACIÓ DE BARCELONA (IMHAB)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5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5">
      <c r="A12" s="120"/>
      <c r="B12" s="32" t="s">
        <v>7</v>
      </c>
      <c r="C12" s="33" t="s">
        <v>8</v>
      </c>
      <c r="D12" s="34" t="s">
        <v>44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10</v>
      </c>
      <c r="H13" s="20">
        <f t="shared" ref="H13:H21" si="2">IF(G13,G13/$G$25,"")</f>
        <v>1.9493177387914229E-2</v>
      </c>
      <c r="I13" s="4">
        <v>2441512.96</v>
      </c>
      <c r="J13" s="5">
        <v>2928122.72</v>
      </c>
      <c r="K13" s="21">
        <f t="shared" ref="K13:K21" si="3">IF(J13,J13/$J$25,"")</f>
        <v>0.55033090096643267</v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0" customFormat="1" ht="36" customHeight="1" x14ac:dyDescent="0.25">
      <c r="A14" s="41" t="s">
        <v>18</v>
      </c>
      <c r="B14" s="2">
        <v>1</v>
      </c>
      <c r="C14" s="20">
        <f t="shared" si="0"/>
        <v>7.1428571428571425E-2</v>
      </c>
      <c r="D14" s="65">
        <v>3805302.61</v>
      </c>
      <c r="E14" s="65">
        <f>+D14*1.1</f>
        <v>4185832.8710000003</v>
      </c>
      <c r="F14" s="21">
        <f t="shared" si="1"/>
        <v>0.94825942311282541</v>
      </c>
      <c r="G14" s="2">
        <v>2</v>
      </c>
      <c r="H14" s="20">
        <f t="shared" si="2"/>
        <v>3.8986354775828458E-3</v>
      </c>
      <c r="I14" s="6">
        <v>67408.289999999994</v>
      </c>
      <c r="J14" s="7">
        <v>81564.03</v>
      </c>
      <c r="K14" s="21">
        <f t="shared" si="3"/>
        <v>1.5329687451198474E-2</v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1</v>
      </c>
      <c r="H15" s="20">
        <f t="shared" si="2"/>
        <v>1.9493177387914229E-3</v>
      </c>
      <c r="I15" s="6">
        <v>54800</v>
      </c>
      <c r="J15" s="6">
        <f>I15*1.21</f>
        <v>66308</v>
      </c>
      <c r="K15" s="21">
        <f t="shared" si="3"/>
        <v>1.2462367486183167E-2</v>
      </c>
      <c r="L15" s="2">
        <v>2</v>
      </c>
      <c r="M15" s="20">
        <f>IF(L15,L15/$L$25,"")</f>
        <v>3.7735849056603772E-2</v>
      </c>
      <c r="N15" s="6">
        <v>88800</v>
      </c>
      <c r="O15" s="7">
        <v>107448</v>
      </c>
      <c r="P15" s="21">
        <f>IF(O15,O15/$O$25,"")</f>
        <v>0.43304587203883005</v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0" customFormat="1" ht="36" customHeight="1" x14ac:dyDescent="0.3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>
        <v>3</v>
      </c>
      <c r="H18" s="62">
        <f t="shared" si="2"/>
        <v>5.8479532163742687E-3</v>
      </c>
      <c r="I18" s="65">
        <v>552886.29</v>
      </c>
      <c r="J18" s="66">
        <v>668992.41</v>
      </c>
      <c r="K18" s="63">
        <f t="shared" si="3"/>
        <v>0.12573489260552753</v>
      </c>
      <c r="L18" s="67"/>
      <c r="M18" s="62" t="str">
        <f>IF(L18,L18/$L$25,"")</f>
        <v/>
      </c>
      <c r="N18" s="65"/>
      <c r="O18" s="66"/>
      <c r="P18" s="63" t="str">
        <f>IF(O18,O18/$O$25,"")</f>
        <v/>
      </c>
      <c r="Q18" s="67"/>
      <c r="R18" s="62" t="str">
        <f t="shared" si="4"/>
        <v/>
      </c>
      <c r="S18" s="65"/>
      <c r="T18" s="66"/>
      <c r="U18" s="63" t="str">
        <f t="shared" si="5"/>
        <v/>
      </c>
      <c r="V18" s="67"/>
      <c r="W18" s="62" t="str">
        <f t="shared" si="6"/>
        <v/>
      </c>
      <c r="X18" s="65"/>
      <c r="Y18" s="66"/>
      <c r="Z18" s="63" t="str">
        <f t="shared" si="7"/>
        <v/>
      </c>
      <c r="AA18" s="67"/>
      <c r="AB18" s="20" t="str">
        <f t="shared" si="8"/>
        <v/>
      </c>
      <c r="AC18" s="65"/>
      <c r="AD18" s="66"/>
      <c r="AE18" s="63" t="str">
        <f t="shared" si="9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3</v>
      </c>
      <c r="H19" s="20">
        <f t="shared" si="2"/>
        <v>5.8479532163742687E-3</v>
      </c>
      <c r="I19" s="6">
        <v>355553.72</v>
      </c>
      <c r="J19" s="7">
        <v>430220</v>
      </c>
      <c r="K19" s="21">
        <f t="shared" si="3"/>
        <v>8.0858414367885059E-2</v>
      </c>
      <c r="L19" s="2">
        <v>1</v>
      </c>
      <c r="M19" s="20">
        <f>IF(L19,L19/$L$25,"")</f>
        <v>1.8867924528301886E-2</v>
      </c>
      <c r="N19" s="6">
        <v>27020.7</v>
      </c>
      <c r="O19" s="7">
        <v>32695.05</v>
      </c>
      <c r="P19" s="21">
        <f>IF(O19,O19/$O$25,"")</f>
        <v>0.13177031157958408</v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5" customFormat="1" ht="36" customHeight="1" x14ac:dyDescent="0.25">
      <c r="A20" s="76" t="s">
        <v>29</v>
      </c>
      <c r="B20" s="64">
        <v>9</v>
      </c>
      <c r="C20" s="62">
        <f t="shared" si="0"/>
        <v>0.6428571428571429</v>
      </c>
      <c r="D20" s="65">
        <v>182013.9</v>
      </c>
      <c r="E20" s="66">
        <v>220236.81</v>
      </c>
      <c r="F20" s="21">
        <f t="shared" si="1"/>
        <v>4.9892491371476194E-2</v>
      </c>
      <c r="G20" s="64">
        <v>15</v>
      </c>
      <c r="H20" s="62">
        <f t="shared" si="2"/>
        <v>2.9239766081871343E-2</v>
      </c>
      <c r="I20" s="65">
        <f>+J20/1.21</f>
        <v>160274.60330578513</v>
      </c>
      <c r="J20" s="66">
        <v>193932.27</v>
      </c>
      <c r="K20" s="63">
        <f t="shared" si="3"/>
        <v>3.6448923450710248E-2</v>
      </c>
      <c r="L20" s="64">
        <v>3</v>
      </c>
      <c r="M20" s="62">
        <f>IF(L20,L20/$L$25,"")</f>
        <v>5.6603773584905662E-2</v>
      </c>
      <c r="N20" s="65">
        <f>+O20/1.21</f>
        <v>44601.016528925626</v>
      </c>
      <c r="O20" s="66">
        <v>53967.23</v>
      </c>
      <c r="P20" s="63">
        <f>IF(O20,O20/$O$25,"")</f>
        <v>0.21750322180841067</v>
      </c>
      <c r="Q20" s="64"/>
      <c r="R20" s="62" t="str">
        <f t="shared" si="4"/>
        <v/>
      </c>
      <c r="S20" s="65"/>
      <c r="T20" s="66"/>
      <c r="U20" s="63" t="str">
        <f t="shared" si="5"/>
        <v/>
      </c>
      <c r="V20" s="64"/>
      <c r="W20" s="62" t="str">
        <f t="shared" si="6"/>
        <v/>
      </c>
      <c r="X20" s="65"/>
      <c r="Y20" s="66"/>
      <c r="Z20" s="63" t="str">
        <f t="shared" si="7"/>
        <v/>
      </c>
      <c r="AA20" s="64"/>
      <c r="AB20" s="20" t="str">
        <f t="shared" si="8"/>
        <v/>
      </c>
      <c r="AC20" s="65"/>
      <c r="AD20" s="66"/>
      <c r="AE20" s="63" t="str">
        <f t="shared" si="9"/>
        <v/>
      </c>
    </row>
    <row r="21" spans="1:31" s="40" customFormat="1" ht="39.9" customHeight="1" x14ac:dyDescent="0.3">
      <c r="A21" s="44" t="s">
        <v>35</v>
      </c>
      <c r="B21" s="2">
        <v>4</v>
      </c>
      <c r="C21" s="20">
        <f t="shared" si="0"/>
        <v>0.2857142857142857</v>
      </c>
      <c r="D21" s="6">
        <v>6742.0413223140495</v>
      </c>
      <c r="E21" s="7">
        <v>8157.87</v>
      </c>
      <c r="F21" s="21">
        <f t="shared" si="1"/>
        <v>1.848085515698418E-3</v>
      </c>
      <c r="G21" s="2">
        <v>479</v>
      </c>
      <c r="H21" s="20">
        <f t="shared" si="2"/>
        <v>0.93372319688109162</v>
      </c>
      <c r="I21" s="6">
        <v>786379.29752066114</v>
      </c>
      <c r="J21" s="7">
        <v>951518.95</v>
      </c>
      <c r="K21" s="21">
        <f t="shared" si="3"/>
        <v>0.17883481367206289</v>
      </c>
      <c r="L21" s="2">
        <v>47</v>
      </c>
      <c r="M21" s="20">
        <f>IF(L21,L21/$L$25,"")</f>
        <v>0.8867924528301887</v>
      </c>
      <c r="N21" s="6">
        <v>44637.388429752064</v>
      </c>
      <c r="O21" s="7">
        <v>54011.24</v>
      </c>
      <c r="P21" s="21">
        <f>IF(O21,O21/$O$25,"")</f>
        <v>0.21768059457317526</v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0" customFormat="1" ht="39.9" customHeight="1" x14ac:dyDescent="0.25">
      <c r="A22" s="76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ref="C24" si="20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21">IF(G24,G24/$G$25,"")</f>
        <v/>
      </c>
      <c r="I24" s="65"/>
      <c r="J24" s="66"/>
      <c r="K24" s="63" t="str">
        <f t="shared" ref="K24" si="22">IF(J24,J24/$J$25,"")</f>
        <v/>
      </c>
      <c r="L24" s="64"/>
      <c r="M24" s="62" t="str">
        <f t="shared" ref="M24" si="23">IF(L24,L24/$L$25,"")</f>
        <v/>
      </c>
      <c r="N24" s="65"/>
      <c r="O24" s="66"/>
      <c r="P24" s="63" t="str">
        <f t="shared" ref="P24" si="24">IF(O24,O24/$O$25,"")</f>
        <v/>
      </c>
      <c r="Q24" s="64"/>
      <c r="R24" s="62" t="str">
        <f t="shared" ref="R24" si="25">IF(Q24,Q24/$Q$25,"")</f>
        <v/>
      </c>
      <c r="S24" s="65"/>
      <c r="T24" s="66"/>
      <c r="U24" s="63" t="str">
        <f t="shared" si="5"/>
        <v/>
      </c>
      <c r="V24" s="64"/>
      <c r="W24" s="62" t="str">
        <f t="shared" ref="W24" si="26">IF(V24,V24/$V$25,"")</f>
        <v/>
      </c>
      <c r="X24" s="65"/>
      <c r="Y24" s="66"/>
      <c r="Z24" s="63" t="str">
        <f t="shared" ref="Z24" si="27">IF(Y24,Y24/$Y$25,"")</f>
        <v/>
      </c>
      <c r="AA24" s="64"/>
      <c r="AB24" s="20" t="str">
        <f t="shared" ref="AB24" si="28">IF(AA24,AA24/$AA$25,"")</f>
        <v/>
      </c>
      <c r="AC24" s="65"/>
      <c r="AD24" s="66"/>
      <c r="AE24" s="63" t="str">
        <f t="shared" ref="AE24" si="29">IF(AD24,AD24/$AD$25,"")</f>
        <v/>
      </c>
    </row>
    <row r="25" spans="1:31" ht="33" customHeight="1" thickBot="1" x14ac:dyDescent="0.3">
      <c r="A25" s="78" t="s">
        <v>0</v>
      </c>
      <c r="B25" s="16">
        <f t="shared" ref="B25:AE25" si="30">SUM(B13:B24)</f>
        <v>14</v>
      </c>
      <c r="C25" s="17">
        <f t="shared" si="30"/>
        <v>1</v>
      </c>
      <c r="D25" s="18">
        <f t="shared" si="30"/>
        <v>3994058.551322314</v>
      </c>
      <c r="E25" s="18">
        <f t="shared" si="30"/>
        <v>4414227.551</v>
      </c>
      <c r="F25" s="19">
        <f t="shared" si="30"/>
        <v>1</v>
      </c>
      <c r="G25" s="16">
        <f t="shared" si="30"/>
        <v>513</v>
      </c>
      <c r="H25" s="17">
        <f t="shared" si="30"/>
        <v>1</v>
      </c>
      <c r="I25" s="18">
        <f t="shared" si="30"/>
        <v>4418815.1608264456</v>
      </c>
      <c r="J25" s="18">
        <f t="shared" si="30"/>
        <v>5320658.38</v>
      </c>
      <c r="K25" s="19">
        <f t="shared" si="30"/>
        <v>1</v>
      </c>
      <c r="L25" s="16">
        <f t="shared" si="30"/>
        <v>53</v>
      </c>
      <c r="M25" s="17">
        <f t="shared" si="30"/>
        <v>1</v>
      </c>
      <c r="N25" s="18">
        <f t="shared" si="30"/>
        <v>205059.10495867769</v>
      </c>
      <c r="O25" s="18">
        <f t="shared" si="30"/>
        <v>248121.52</v>
      </c>
      <c r="P25" s="19">
        <f t="shared" si="30"/>
        <v>1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4" customFormat="1" ht="18.75" customHeight="1" x14ac:dyDescent="0.25">
      <c r="B26" s="25"/>
      <c r="H26" s="25"/>
      <c r="N26" s="25"/>
    </row>
    <row r="27" spans="1:31" s="47" customFormat="1" ht="34.35" customHeight="1" x14ac:dyDescent="0.25">
      <c r="A27" s="125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265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350000000000001" customHeight="1" x14ac:dyDescent="0.25">
      <c r="A28" s="126" t="str">
        <f>'CONTRACTACIO 1r TR 2022'!A28:Q28</f>
        <v>https://bcnroc.ajuntament.barcelona.cat/jspui/bitstream/11703/123722/5/GM_Pressupost_2022.pdf#page=265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4.1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4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103"/>
      <c r="B32" s="122"/>
      <c r="C32" s="123"/>
      <c r="D32" s="123"/>
      <c r="E32" s="123"/>
      <c r="F32" s="124"/>
      <c r="G32" s="24"/>
      <c r="J32" s="115"/>
      <c r="K32" s="116"/>
      <c r="L32" s="110"/>
      <c r="M32" s="111"/>
      <c r="N32" s="111"/>
      <c r="O32" s="111"/>
      <c r="P32" s="112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104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17"/>
      <c r="K33" s="118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25">
      <c r="A34" s="39" t="s">
        <v>25</v>
      </c>
      <c r="B34" s="9">
        <f t="shared" ref="B34:B42" si="31">B13+G13+L13+Q13+AA13+V13</f>
        <v>10</v>
      </c>
      <c r="C34" s="8">
        <f t="shared" ref="C34:C45" si="32">IF(B34,B34/$B$46,"")</f>
        <v>1.7241379310344827E-2</v>
      </c>
      <c r="D34" s="10">
        <f t="shared" ref="D34:D42" si="33">D13+I13+N13+S13+AC13+X13</f>
        <v>2441512.96</v>
      </c>
      <c r="E34" s="11">
        <f t="shared" ref="E34:E42" si="34">E13+J13+O13+T13+AD13+Y13</f>
        <v>2928122.72</v>
      </c>
      <c r="F34" s="21">
        <f t="shared" ref="F34:F42" si="35">IF(E34,E34/$E$46,"")</f>
        <v>0.29331068161295309</v>
      </c>
      <c r="J34" s="149" t="s">
        <v>3</v>
      </c>
      <c r="K34" s="150"/>
      <c r="L34" s="54">
        <f>B25</f>
        <v>14</v>
      </c>
      <c r="M34" s="8">
        <f t="shared" ref="M34:M39" si="36">IF(L34,L34/$L$40,"")</f>
        <v>2.4137931034482758E-2</v>
      </c>
      <c r="N34" s="55">
        <f>D25</f>
        <v>3994058.551322314</v>
      </c>
      <c r="O34" s="55">
        <f>E25</f>
        <v>4414227.551</v>
      </c>
      <c r="P34" s="56">
        <f t="shared" ref="P34:P39" si="37">IF(O34,O34/$O$40,"")</f>
        <v>0.44217412164285486</v>
      </c>
    </row>
    <row r="35" spans="1:33" s="24" customFormat="1" ht="30" customHeight="1" x14ac:dyDescent="0.25">
      <c r="A35" s="41" t="s">
        <v>18</v>
      </c>
      <c r="B35" s="12">
        <f t="shared" si="31"/>
        <v>3</v>
      </c>
      <c r="C35" s="8">
        <f t="shared" si="32"/>
        <v>5.1724137931034482E-3</v>
      </c>
      <c r="D35" s="13">
        <f t="shared" si="33"/>
        <v>3872710.9</v>
      </c>
      <c r="E35" s="14">
        <f t="shared" si="34"/>
        <v>4267396.9010000005</v>
      </c>
      <c r="F35" s="21">
        <f t="shared" si="35"/>
        <v>0.42746606390367192</v>
      </c>
      <c r="J35" s="145" t="s">
        <v>1</v>
      </c>
      <c r="K35" s="146"/>
      <c r="L35" s="57">
        <f>G25</f>
        <v>513</v>
      </c>
      <c r="M35" s="8">
        <f t="shared" si="36"/>
        <v>0.8844827586206897</v>
      </c>
      <c r="N35" s="58">
        <f>I25</f>
        <v>4418815.1608264456</v>
      </c>
      <c r="O35" s="58">
        <f>J25</f>
        <v>5320658.38</v>
      </c>
      <c r="P35" s="56">
        <f t="shared" si="37"/>
        <v>0.53297149242005515</v>
      </c>
    </row>
    <row r="36" spans="1:33" ht="30" customHeight="1" x14ac:dyDescent="0.3">
      <c r="A36" s="41" t="s">
        <v>19</v>
      </c>
      <c r="B36" s="12">
        <f t="shared" si="31"/>
        <v>3</v>
      </c>
      <c r="C36" s="8">
        <f t="shared" si="32"/>
        <v>5.1724137931034482E-3</v>
      </c>
      <c r="D36" s="13">
        <f t="shared" si="33"/>
        <v>143600</v>
      </c>
      <c r="E36" s="14">
        <f t="shared" si="34"/>
        <v>173756</v>
      </c>
      <c r="F36" s="21">
        <f t="shared" si="35"/>
        <v>1.740517583031502E-2</v>
      </c>
      <c r="G36" s="24"/>
      <c r="J36" s="145" t="s">
        <v>2</v>
      </c>
      <c r="K36" s="146"/>
      <c r="L36" s="57">
        <f>L25</f>
        <v>53</v>
      </c>
      <c r="M36" s="8">
        <f t="shared" si="36"/>
        <v>9.1379310344827588E-2</v>
      </c>
      <c r="N36" s="58">
        <f>N25</f>
        <v>205059.10495867769</v>
      </c>
      <c r="O36" s="58">
        <f>O25</f>
        <v>248121.52</v>
      </c>
      <c r="P36" s="56">
        <f t="shared" si="37"/>
        <v>2.4854385937090093E-2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4"/>
      <c r="J37" s="145" t="s">
        <v>34</v>
      </c>
      <c r="K37" s="146"/>
      <c r="L37" s="57">
        <f>Q25</f>
        <v>0</v>
      </c>
      <c r="M37" s="8" t="str">
        <f t="shared" si="36"/>
        <v/>
      </c>
      <c r="N37" s="58">
        <f>S25</f>
        <v>0</v>
      </c>
      <c r="O37" s="58">
        <f>T25</f>
        <v>0</v>
      </c>
      <c r="P37" s="56" t="str">
        <f t="shared" si="37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4"/>
      <c r="J38" s="145" t="s">
        <v>5</v>
      </c>
      <c r="K38" s="146"/>
      <c r="L38" s="57">
        <f>V25</f>
        <v>0</v>
      </c>
      <c r="M38" s="8" t="str">
        <f t="shared" si="36"/>
        <v/>
      </c>
      <c r="N38" s="58">
        <f>X25</f>
        <v>0</v>
      </c>
      <c r="O38" s="58">
        <f>Y25</f>
        <v>0</v>
      </c>
      <c r="P38" s="56" t="str">
        <f t="shared" si="37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31"/>
        <v>3</v>
      </c>
      <c r="C39" s="8">
        <f t="shared" si="32"/>
        <v>5.1724137931034482E-3</v>
      </c>
      <c r="D39" s="13">
        <f t="shared" si="33"/>
        <v>552886.29</v>
      </c>
      <c r="E39" s="22">
        <f t="shared" si="34"/>
        <v>668992.41</v>
      </c>
      <c r="F39" s="21">
        <f t="shared" si="35"/>
        <v>6.7013113361243326E-2</v>
      </c>
      <c r="G39" s="24"/>
      <c r="J39" s="145" t="s">
        <v>4</v>
      </c>
      <c r="K39" s="146"/>
      <c r="L39" s="57">
        <f>AA25</f>
        <v>0</v>
      </c>
      <c r="M39" s="8" t="str">
        <f t="shared" si="36"/>
        <v/>
      </c>
      <c r="N39" s="58">
        <f>AC25</f>
        <v>0</v>
      </c>
      <c r="O39" s="58">
        <f>AD25</f>
        <v>0</v>
      </c>
      <c r="P39" s="56" t="str">
        <f t="shared" si="37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31"/>
        <v>4</v>
      </c>
      <c r="C40" s="8">
        <f t="shared" si="32"/>
        <v>6.8965517241379309E-3</v>
      </c>
      <c r="D40" s="13">
        <f t="shared" si="33"/>
        <v>382574.42</v>
      </c>
      <c r="E40" s="14">
        <f t="shared" si="34"/>
        <v>462915.05</v>
      </c>
      <c r="F40" s="21">
        <f t="shared" si="35"/>
        <v>4.6370299959420498E-2</v>
      </c>
      <c r="G40" s="24"/>
      <c r="J40" s="147" t="s">
        <v>0</v>
      </c>
      <c r="K40" s="148"/>
      <c r="L40" s="79">
        <f>SUM(L34:L39)</f>
        <v>580</v>
      </c>
      <c r="M40" s="17">
        <f>SUM(M34:M39)</f>
        <v>1</v>
      </c>
      <c r="N40" s="80">
        <f>SUM(N34:N39)</f>
        <v>8617932.8171074372</v>
      </c>
      <c r="O40" s="81">
        <f>SUM(O34:O39)</f>
        <v>9983007.4509999994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31"/>
        <v>27</v>
      </c>
      <c r="C41" s="8">
        <f t="shared" si="32"/>
        <v>4.6551724137931037E-2</v>
      </c>
      <c r="D41" s="13">
        <f t="shared" si="33"/>
        <v>386889.51983471075</v>
      </c>
      <c r="E41" s="14">
        <f t="shared" si="34"/>
        <v>468136.30999999994</v>
      </c>
      <c r="F41" s="21">
        <f t="shared" si="35"/>
        <v>4.6893314694772315E-2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customHeight="1" x14ac:dyDescent="0.3">
      <c r="A42" s="44" t="s">
        <v>32</v>
      </c>
      <c r="B42" s="12">
        <f t="shared" si="31"/>
        <v>530</v>
      </c>
      <c r="C42" s="8">
        <f t="shared" si="32"/>
        <v>0.91379310344827591</v>
      </c>
      <c r="D42" s="13">
        <f t="shared" si="33"/>
        <v>837758.72727272729</v>
      </c>
      <c r="E42" s="14">
        <f t="shared" si="34"/>
        <v>1013688.0599999999</v>
      </c>
      <c r="F42" s="21">
        <f t="shared" si="35"/>
        <v>0.10154135063762357</v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88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580</v>
      </c>
      <c r="C46" s="17">
        <f>SUM(C34:C45)</f>
        <v>1</v>
      </c>
      <c r="D46" s="18">
        <f>SUM(D34:D45)</f>
        <v>8617932.8171074372</v>
      </c>
      <c r="E46" s="18">
        <f>SUM(E34:E45)</f>
        <v>9983007.4510000031</v>
      </c>
      <c r="F46" s="19">
        <f>SUM(F34:F45)</f>
        <v>0.99999999999999978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3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9:K39"/>
    <mergeCell ref="J38:K38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zoomScale="80" zoomScaleNormal="80" workbookViewId="0">
      <selection activeCell="E40" sqref="E40"/>
    </sheetView>
  </sheetViews>
  <sheetFormatPr defaultColWidth="9.109375" defaultRowHeight="14.4" x14ac:dyDescent="0.3"/>
  <cols>
    <col min="1" max="1" width="30.44140625" style="26" customWidth="1"/>
    <col min="2" max="2" width="11.109375" style="59" customWidth="1"/>
    <col min="3" max="3" width="10.5546875" style="26" customWidth="1"/>
    <col min="4" max="4" width="19.109375" style="26" customWidth="1"/>
    <col min="5" max="5" width="19.5546875" style="26" customWidth="1"/>
    <col min="6" max="6" width="11.44140625" style="26" customWidth="1"/>
    <col min="7" max="7" width="9.44140625" style="26" customWidth="1"/>
    <col min="8" max="8" width="10.88671875" style="59" customWidth="1"/>
    <col min="9" max="9" width="17.44140625" style="26" customWidth="1"/>
    <col min="10" max="10" width="20" style="26" customWidth="1"/>
    <col min="11" max="11" width="11.44140625" style="26" customWidth="1"/>
    <col min="12" max="12" width="11.5546875" style="26" customWidth="1"/>
    <col min="13" max="13" width="10.5546875" style="26" customWidth="1"/>
    <col min="14" max="14" width="20.109375" style="59" customWidth="1"/>
    <col min="15" max="15" width="19.554687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5.44140625" style="26" customWidth="1"/>
    <col min="26" max="26" width="9.554687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5" x14ac:dyDescent="0.25">
      <c r="B4" s="25"/>
      <c r="H4" s="25"/>
      <c r="N4" s="25"/>
    </row>
    <row r="5" spans="1:31" s="24" customFormat="1" ht="30.75" customHeight="1" x14ac:dyDescent="0.3">
      <c r="A5" s="27" t="s">
        <v>37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58</v>
      </c>
      <c r="B7" s="30" t="s">
        <v>59</v>
      </c>
      <c r="C7" s="31"/>
      <c r="D7" s="31"/>
      <c r="E7" s="31"/>
      <c r="F7" s="31"/>
      <c r="H7" s="69"/>
      <c r="J7" s="31"/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2022'!B8</f>
        <v>INSTITUT MUNICIPAL DE L'HABITATGE I LA REHABILITACIÓ DE BARCELONA (IMHAB)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69" t="s">
        <v>6</v>
      </c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1"/>
    </row>
    <row r="11" spans="1:31" ht="30" customHeight="1" thickBot="1" x14ac:dyDescent="0.35">
      <c r="A11" s="172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39" t="s">
        <v>4</v>
      </c>
      <c r="W11" s="140"/>
      <c r="X11" s="140"/>
      <c r="Y11" s="140"/>
      <c r="Z11" s="141"/>
      <c r="AA11" s="142" t="s">
        <v>5</v>
      </c>
      <c r="AB11" s="143"/>
      <c r="AC11" s="143"/>
      <c r="AD11" s="143"/>
      <c r="AE11" s="144"/>
    </row>
    <row r="12" spans="1:31" ht="39" customHeight="1" thickBot="1" x14ac:dyDescent="0.35">
      <c r="A12" s="173"/>
      <c r="B12" s="32" t="s">
        <v>7</v>
      </c>
      <c r="C12" s="33" t="s">
        <v>8</v>
      </c>
      <c r="D12" s="34" t="s">
        <v>48</v>
      </c>
      <c r="E12" s="35" t="s">
        <v>49</v>
      </c>
      <c r="F12" s="36" t="s">
        <v>13</v>
      </c>
      <c r="G12" s="37" t="s">
        <v>7</v>
      </c>
      <c r="H12" s="33" t="s">
        <v>8</v>
      </c>
      <c r="I12" s="34" t="s">
        <v>48</v>
      </c>
      <c r="J12" s="35" t="s">
        <v>49</v>
      </c>
      <c r="K12" s="36" t="s">
        <v>13</v>
      </c>
      <c r="L12" s="37" t="s">
        <v>7</v>
      </c>
      <c r="M12" s="33" t="s">
        <v>8</v>
      </c>
      <c r="N12" s="34" t="s">
        <v>48</v>
      </c>
      <c r="O12" s="35" t="s">
        <v>49</v>
      </c>
      <c r="P12" s="36" t="s">
        <v>13</v>
      </c>
      <c r="Q12" s="37" t="s">
        <v>7</v>
      </c>
      <c r="R12" s="33" t="s">
        <v>8</v>
      </c>
      <c r="S12" s="34" t="s">
        <v>48</v>
      </c>
      <c r="T12" s="35" t="s">
        <v>49</v>
      </c>
      <c r="U12" s="38" t="s">
        <v>13</v>
      </c>
      <c r="V12" s="32" t="s">
        <v>7</v>
      </c>
      <c r="W12" s="33" t="s">
        <v>8</v>
      </c>
      <c r="X12" s="34" t="s">
        <v>48</v>
      </c>
      <c r="Y12" s="35" t="s">
        <v>49</v>
      </c>
      <c r="Z12" s="36" t="s">
        <v>13</v>
      </c>
      <c r="AA12" s="32" t="s">
        <v>7</v>
      </c>
      <c r="AB12" s="33" t="s">
        <v>8</v>
      </c>
      <c r="AC12" s="34" t="s">
        <v>48</v>
      </c>
      <c r="AD12" s="35" t="s">
        <v>49</v>
      </c>
      <c r="AE12" s="36" t="s">
        <v>13</v>
      </c>
    </row>
    <row r="13" spans="1:31" s="40" customFormat="1" ht="36" customHeight="1" x14ac:dyDescent="0.25">
      <c r="A13" s="39" t="s">
        <v>25</v>
      </c>
      <c r="B13" s="9">
        <f>'CONTRACTACIO 1r TR 2022'!B13+'CONTRACTACIO 2n TR 2022'!B13+'CONTRACTACIO 3r TR 2022'!B13+'CONTRACTACIO 4t TR 2022'!B13</f>
        <v>2</v>
      </c>
      <c r="C13" s="20">
        <f t="shared" ref="C13:C24" si="0">IF(B13,B13/$B$25,"")</f>
        <v>3.5087719298245612E-2</v>
      </c>
      <c r="D13" s="10">
        <f>'CONTRACTACIO 1r TR 2022'!D13+'CONTRACTACIO 2n TR 2022'!D13+'CONTRACTACIO 3r TR 2022'!D13+'CONTRACTACIO 4t TR 2022'!D13</f>
        <v>38698404.530000001</v>
      </c>
      <c r="E13" s="10">
        <f>'CONTRACTACIO 1r TR 2022'!E13+'CONTRACTACIO 2n TR 2022'!E13+'CONTRACTACIO 3r TR 2022'!E13+'CONTRACTACIO 4t TR 2022'!E13</f>
        <v>42568244.983000003</v>
      </c>
      <c r="F13" s="21">
        <f t="shared" ref="F13:F24" si="1">IF(E13,E13/$E$25,"")</f>
        <v>0.85440105329329452</v>
      </c>
      <c r="G13" s="9">
        <f>'CONTRACTACIO 1r TR 2022'!G13+'CONTRACTACIO 2n TR 2022'!G13+'CONTRACTACIO 3r TR 2022'!G13+'CONTRACTACIO 4t TR 2022'!G13</f>
        <v>41</v>
      </c>
      <c r="H13" s="20">
        <f t="shared" ref="H13:H24" si="2">IF(G13,G13/$G$25,"")</f>
        <v>2.3415191319246145E-2</v>
      </c>
      <c r="I13" s="10">
        <f>'CONTRACTACIO 1r TR 2022'!I13+'CONTRACTACIO 2n TR 2022'!I13+'CONTRACTACIO 3r TR 2022'!I13+'CONTRACTACIO 4t TR 2022'!I13</f>
        <v>8762780.1099999994</v>
      </c>
      <c r="J13" s="10">
        <f>'CONTRACTACIO 1r TR 2022'!J13+'CONTRACTACIO 2n TR 2022'!J13+'CONTRACTACIO 3r TR 2022'!J13+'CONTRACTACIO 4t TR 2022'!J13</f>
        <v>10470118.990100002</v>
      </c>
      <c r="K13" s="21">
        <f t="shared" ref="K13:K24" si="3">IF(J13,J13/$J$25,"")</f>
        <v>0.58007229803928173</v>
      </c>
      <c r="L13" s="9">
        <f>'CONTRACTACIO 1r TR 2022'!L13+'CONTRACTACIO 2n TR 2022'!L13+'CONTRACTACIO 3r TR 2022'!L13+'CONTRACTACIO 4t TR 2022'!L13</f>
        <v>0</v>
      </c>
      <c r="M13" s="20" t="str">
        <f t="shared" ref="M13:M24" si="4">IF(L13,L13/$L$25,"")</f>
        <v/>
      </c>
      <c r="N13" s="10">
        <f>'CONTRACTACIO 1r TR 2022'!N13+'CONTRACTACIO 2n TR 2022'!N13+'CONTRACTACIO 3r TR 2022'!N13+'CONTRACTACIO 4t TR 2022'!N13</f>
        <v>0</v>
      </c>
      <c r="O13" s="10">
        <f>'CONTRACTACIO 1r TR 2022'!O13+'CONTRACTACIO 2n TR 2022'!O13+'CONTRACTACIO 3r TR 2022'!O13+'CONTRACTACIO 4t TR 2022'!O13</f>
        <v>0</v>
      </c>
      <c r="P13" s="21" t="str">
        <f t="shared" ref="P13:P24" si="5">IF(O13,O13/$O$25,"")</f>
        <v/>
      </c>
      <c r="Q13" s="9">
        <f>'CONTRACTACIO 1r TR 2022'!Q13+'CONTRACTACIO 2n TR 2022'!Q13+'CONTRACTACIO 3r TR 2022'!Q13+'CONTRACTACIO 4t TR 2022'!Q13</f>
        <v>0</v>
      </c>
      <c r="R13" s="20" t="str">
        <f t="shared" ref="R13:R24" si="6">IF(Q13,Q13/$Q$25,"")</f>
        <v/>
      </c>
      <c r="S13" s="10">
        <f>'CONTRACTACIO 1r TR 2022'!S13+'CONTRACTACIO 2n TR 2022'!S13+'CONTRACTACIO 3r TR 2022'!S13+'CONTRACTACIO 4t TR 2022'!S13</f>
        <v>0</v>
      </c>
      <c r="T13" s="10">
        <f>'CONTRACTACIO 1r TR 2022'!T13+'CONTRACTACIO 2n TR 2022'!T13+'CONTRACTACIO 3r TR 2022'!T13+'CONTRACTACIO 4t TR 2022'!T13</f>
        <v>0</v>
      </c>
      <c r="U13" s="21" t="str">
        <f t="shared" ref="U13:U24" si="7">IF(T13,T13/$T$25,"")</f>
        <v/>
      </c>
      <c r="V13" s="9">
        <f>'CONTRACTACIO 1r TR 2022'!AA13+'CONTRACTACIO 2n TR 2022'!AA13+'CONTRACTACIO 3r TR 2022'!AA13+'CONTRACTACIO 4t TR 2022'!AA13</f>
        <v>0</v>
      </c>
      <c r="W13" s="20" t="str">
        <f t="shared" ref="W13:W24" si="8">IF(V13,V13/$V$25,"")</f>
        <v/>
      </c>
      <c r="X13" s="10">
        <f>'CONTRACTACIO 1r TR 2022'!AC13+'CONTRACTACIO 2n TR 2022'!AC13+'CONTRACTACIO 3r TR 2022'!AC13+'CONTRACTACIO 4t TR 2022'!AC13</f>
        <v>0</v>
      </c>
      <c r="Y13" s="10">
        <f>'CONTRACTACIO 1r TR 2022'!AD13+'CONTRACTACIO 2n TR 2022'!AD13+'CONTRACTACIO 3r TR 2022'!AD13+'CONTRACTACIO 4t TR 2022'!AD13</f>
        <v>0</v>
      </c>
      <c r="Z13" s="21" t="str">
        <f t="shared" ref="Z13:Z24" si="9">IF(Y13,Y13/$Y$25,"")</f>
        <v/>
      </c>
      <c r="AA13" s="9">
        <f>'CONTRACTACIO 1r TR 2022'!V13+'CONTRACTACIO 2n TR 2022'!V13+'CONTRACTACIO 3r TR 2022'!V13+'CONTRACTACIO 4t TR 2022'!V13</f>
        <v>0</v>
      </c>
      <c r="AB13" s="20" t="str">
        <f t="shared" ref="AB13:AB24" si="10">IF(AA13,AA13/$AA$25,"")</f>
        <v/>
      </c>
      <c r="AC13" s="10">
        <f>'CONTRACTACIO 1r TR 2022'!X13+'CONTRACTACIO 2n TR 2022'!X13+'CONTRACTACIO 3r TR 2022'!X13+'CONTRACTACIO 4t TR 2022'!X13</f>
        <v>0</v>
      </c>
      <c r="AD13" s="10">
        <f>'CONTRACTACIO 1r TR 2022'!Y13+'CONTRACTACIO 2n TR 2022'!Y13+'CONTRACTACIO 3r TR 2022'!Y13+'CONTRACTACIO 4t TR 2022'!Y13</f>
        <v>0</v>
      </c>
      <c r="AE13" s="21" t="str">
        <f t="shared" ref="AE13:AE24" si="11">IF(AD13,AD13/$AD$25,"")</f>
        <v/>
      </c>
    </row>
    <row r="14" spans="1:31" s="40" customFormat="1" ht="36" customHeight="1" x14ac:dyDescent="0.25">
      <c r="A14" s="41" t="s">
        <v>18</v>
      </c>
      <c r="B14" s="9">
        <f>'CONTRACTACIO 1r TR 2022'!B14+'CONTRACTACIO 2n TR 2022'!B14+'CONTRACTACIO 3r TR 2022'!B14+'CONTRACTACIO 4t TR 2022'!B14</f>
        <v>4</v>
      </c>
      <c r="C14" s="20">
        <f t="shared" si="0"/>
        <v>7.0175438596491224E-2</v>
      </c>
      <c r="D14" s="13">
        <f>'CONTRACTACIO 1r TR 2022'!D14+'CONTRACTACIO 2n TR 2022'!D14+'CONTRACTACIO 3r TR 2022'!D14+'CONTRACTACIO 4t TR 2022'!D14</f>
        <v>5843463.5499999998</v>
      </c>
      <c r="E14" s="13">
        <f>'CONTRACTACIO 1r TR 2022'!E14+'CONTRACTACIO 2n TR 2022'!E14+'CONTRACTACIO 3r TR 2022'!E14+'CONTRACTACIO 4t TR 2022'!E14</f>
        <v>6457969.8260000004</v>
      </c>
      <c r="F14" s="21">
        <f t="shared" si="1"/>
        <v>0.12962000720664557</v>
      </c>
      <c r="G14" s="9">
        <f>'CONTRACTACIO 1r TR 2022'!G14+'CONTRACTACIO 2n TR 2022'!G14+'CONTRACTACIO 3r TR 2022'!G14+'CONTRACTACIO 4t TR 2022'!G14</f>
        <v>3</v>
      </c>
      <c r="H14" s="20">
        <f t="shared" si="2"/>
        <v>1.7133066818960593E-3</v>
      </c>
      <c r="I14" s="13">
        <f>'CONTRACTACIO 1r TR 2022'!I14+'CONTRACTACIO 2n TR 2022'!I14+'CONTRACTACIO 3r TR 2022'!I14+'CONTRACTACIO 4t TR 2022'!I14</f>
        <v>99838.29</v>
      </c>
      <c r="J14" s="13">
        <f>'CONTRACTACIO 1r TR 2022'!J14+'CONTRACTACIO 2n TR 2022'!J14+'CONTRACTACIO 3r TR 2022'!J14+'CONTRACTACIO 4t TR 2022'!J14</f>
        <v>120804.32999999999</v>
      </c>
      <c r="K14" s="21">
        <f t="shared" si="3"/>
        <v>6.692879553943488E-3</v>
      </c>
      <c r="L14" s="9">
        <f>'CONTRACTACIO 1r TR 2022'!L14+'CONTRACTACIO 2n TR 2022'!L14+'CONTRACTACIO 3r TR 2022'!L14+'CONTRACTACIO 4t TR 2022'!L14</f>
        <v>0</v>
      </c>
      <c r="M14" s="20" t="str">
        <f t="shared" si="4"/>
        <v/>
      </c>
      <c r="N14" s="13">
        <f>'CONTRACTACIO 1r TR 2022'!N14+'CONTRACTACIO 2n TR 2022'!N14+'CONTRACTACIO 3r TR 2022'!N14+'CONTRACTACIO 4t TR 2022'!N14</f>
        <v>0</v>
      </c>
      <c r="O14" s="13">
        <f>'CONTRACTACIO 1r TR 2022'!O14+'CONTRACTACIO 2n TR 2022'!O14+'CONTRACTACIO 3r TR 2022'!O14+'CONTRACTACIO 4t TR 2022'!O14</f>
        <v>0</v>
      </c>
      <c r="P14" s="21" t="str">
        <f t="shared" si="5"/>
        <v/>
      </c>
      <c r="Q14" s="9">
        <f>'CONTRACTACIO 1r TR 2022'!Q14+'CONTRACTACIO 2n TR 2022'!Q14+'CONTRACTACIO 3r TR 2022'!Q14+'CONTRACTACIO 4t TR 2022'!Q14</f>
        <v>0</v>
      </c>
      <c r="R14" s="20" t="str">
        <f t="shared" si="6"/>
        <v/>
      </c>
      <c r="S14" s="13">
        <f>'CONTRACTACIO 1r TR 2022'!S14+'CONTRACTACIO 2n TR 2022'!S14+'CONTRACTACIO 3r TR 2022'!S14+'CONTRACTACIO 4t TR 2022'!S14</f>
        <v>0</v>
      </c>
      <c r="T14" s="13">
        <f>'CONTRACTACIO 1r TR 2022'!T14+'CONTRACTACIO 2n TR 2022'!T14+'CONTRACTACIO 3r TR 2022'!T14+'CONTRACTACIO 4t TR 2022'!T14</f>
        <v>0</v>
      </c>
      <c r="U14" s="21" t="str">
        <f t="shared" si="7"/>
        <v/>
      </c>
      <c r="V14" s="9">
        <f>'CONTRACTACIO 1r TR 2022'!AA14+'CONTRACTACIO 2n TR 2022'!AA14+'CONTRACTACIO 3r TR 2022'!AA14+'CONTRACTACIO 4t TR 2022'!AA14</f>
        <v>0</v>
      </c>
      <c r="W14" s="20" t="str">
        <f t="shared" si="8"/>
        <v/>
      </c>
      <c r="X14" s="13">
        <f>'CONTRACTACIO 1r TR 2022'!AC14+'CONTRACTACIO 2n TR 2022'!AC14+'CONTRACTACIO 3r TR 2022'!AC14+'CONTRACTACIO 4t TR 2022'!AC14</f>
        <v>0</v>
      </c>
      <c r="Y14" s="13">
        <f>'CONTRACTACIO 1r TR 2022'!AD14+'CONTRACTACIO 2n TR 2022'!AD14+'CONTRACTACIO 3r TR 2022'!AD14+'CONTRACTACIO 4t TR 2022'!AD14</f>
        <v>0</v>
      </c>
      <c r="Z14" s="21" t="str">
        <f t="shared" si="9"/>
        <v/>
      </c>
      <c r="AA14" s="9">
        <f>'CONTRACTACIO 1r TR 2022'!V14+'CONTRACTACIO 2n TR 2022'!V14+'CONTRACTACIO 3r TR 2022'!V14+'CONTRACTACIO 4t TR 2022'!V14</f>
        <v>0</v>
      </c>
      <c r="AB14" s="20" t="str">
        <f t="shared" si="10"/>
        <v/>
      </c>
      <c r="AC14" s="13">
        <f>'CONTRACTACIO 1r TR 2022'!X14+'CONTRACTACIO 2n TR 2022'!X14+'CONTRACTACIO 3r TR 2022'!X14+'CONTRACTACIO 4t TR 2022'!X14</f>
        <v>0</v>
      </c>
      <c r="AD14" s="13">
        <f>'CONTRACTACIO 1r TR 2022'!Y14+'CONTRACTACIO 2n TR 2022'!Y14+'CONTRACTACIO 3r TR 2022'!Y14+'CONTRACTACIO 4t TR 2022'!Y14</f>
        <v>0</v>
      </c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9">
        <f>'CONTRACTACIO 1r TR 2022'!B15+'CONTRACTACIO 2n TR 2022'!B15+'CONTRACTACIO 3r TR 2022'!B15+'CONTRACTACIO 4t TR 2022'!B15</f>
        <v>0</v>
      </c>
      <c r="C15" s="20" t="str">
        <f t="shared" si="0"/>
        <v/>
      </c>
      <c r="D15" s="13">
        <f>'CONTRACTACIO 1r TR 2022'!D15+'CONTRACTACIO 2n TR 2022'!D15+'CONTRACTACIO 3r TR 2022'!D15+'CONTRACTACIO 4t TR 2022'!D15</f>
        <v>0</v>
      </c>
      <c r="E15" s="13">
        <f>'CONTRACTACIO 1r TR 2022'!E15+'CONTRACTACIO 2n TR 2022'!E15+'CONTRACTACIO 3r TR 2022'!E15+'CONTRACTACIO 4t TR 2022'!E15</f>
        <v>0</v>
      </c>
      <c r="F15" s="21" t="str">
        <f t="shared" si="1"/>
        <v/>
      </c>
      <c r="G15" s="9">
        <f>'CONTRACTACIO 1r TR 2022'!G15+'CONTRACTACIO 2n TR 2022'!G15+'CONTRACTACIO 3r TR 2022'!G15+'CONTRACTACIO 4t TR 2022'!G15</f>
        <v>2</v>
      </c>
      <c r="H15" s="20">
        <f t="shared" si="2"/>
        <v>1.1422044545973729E-3</v>
      </c>
      <c r="I15" s="13">
        <f>'CONTRACTACIO 1r TR 2022'!I15+'CONTRACTACIO 2n TR 2022'!I15+'CONTRACTACIO 3r TR 2022'!I15+'CONTRACTACIO 4t TR 2022'!I15</f>
        <v>80995.16</v>
      </c>
      <c r="J15" s="13">
        <f>'CONTRACTACIO 1r TR 2022'!J15+'CONTRACTACIO 2n TR 2022'!J15+'CONTRACTACIO 3r TR 2022'!J15+'CONTRACTACIO 4t TR 2022'!J15</f>
        <v>98004.14</v>
      </c>
      <c r="K15" s="21">
        <f t="shared" si="3"/>
        <v>5.429688694170277E-3</v>
      </c>
      <c r="L15" s="9">
        <f>'CONTRACTACIO 1r TR 2022'!L15+'CONTRACTACIO 2n TR 2022'!L15+'CONTRACTACIO 3r TR 2022'!L15+'CONTRACTACIO 4t TR 2022'!L15</f>
        <v>2</v>
      </c>
      <c r="M15" s="20">
        <f t="shared" si="4"/>
        <v>6.8965517241379309E-3</v>
      </c>
      <c r="N15" s="13">
        <f>'CONTRACTACIO 1r TR 2022'!N15+'CONTRACTACIO 2n TR 2022'!N15+'CONTRACTACIO 3r TR 2022'!N15+'CONTRACTACIO 4t TR 2022'!N15</f>
        <v>88800</v>
      </c>
      <c r="O15" s="13">
        <f>'CONTRACTACIO 1r TR 2022'!O15+'CONTRACTACIO 2n TR 2022'!O15+'CONTRACTACIO 3r TR 2022'!O15+'CONTRACTACIO 4t TR 2022'!O15</f>
        <v>107448</v>
      </c>
      <c r="P15" s="21">
        <f t="shared" si="5"/>
        <v>0.15769707083197587</v>
      </c>
      <c r="Q15" s="9">
        <f>'CONTRACTACIO 1r TR 2022'!Q15+'CONTRACTACIO 2n TR 2022'!Q15+'CONTRACTACIO 3r TR 2022'!Q15+'CONTRACTACIO 4t TR 2022'!Q15</f>
        <v>0</v>
      </c>
      <c r="R15" s="20" t="str">
        <f t="shared" si="6"/>
        <v/>
      </c>
      <c r="S15" s="13">
        <f>'CONTRACTACIO 1r TR 2022'!S15+'CONTRACTACIO 2n TR 2022'!S15+'CONTRACTACIO 3r TR 2022'!S15+'CONTRACTACIO 4t TR 2022'!S15</f>
        <v>0</v>
      </c>
      <c r="T15" s="13">
        <f>'CONTRACTACIO 1r TR 2022'!T15+'CONTRACTACIO 2n TR 2022'!T15+'CONTRACTACIO 3r TR 2022'!T15+'CONTRACTACIO 4t TR 2022'!T15</f>
        <v>0</v>
      </c>
      <c r="U15" s="21" t="str">
        <f t="shared" si="7"/>
        <v/>
      </c>
      <c r="V15" s="9">
        <f>'CONTRACTACIO 1r TR 2022'!AA15+'CONTRACTACIO 2n TR 2022'!AA15+'CONTRACTACIO 3r TR 2022'!AA15+'CONTRACTACIO 4t TR 2022'!AA15</f>
        <v>0</v>
      </c>
      <c r="W15" s="20" t="str">
        <f t="shared" si="8"/>
        <v/>
      </c>
      <c r="X15" s="13">
        <f>'CONTRACTACIO 1r TR 2022'!AC15+'CONTRACTACIO 2n TR 2022'!AC15+'CONTRACTACIO 3r TR 2022'!AC15+'CONTRACTACIO 4t TR 2022'!AC15</f>
        <v>0</v>
      </c>
      <c r="Y15" s="13">
        <f>'CONTRACTACIO 1r TR 2022'!AD15+'CONTRACTACIO 2n TR 2022'!AD15+'CONTRACTACIO 3r TR 2022'!AD15+'CONTRACTACIO 4t TR 2022'!AD15</f>
        <v>0</v>
      </c>
      <c r="Z15" s="21" t="str">
        <f t="shared" si="9"/>
        <v/>
      </c>
      <c r="AA15" s="9">
        <f>'CONTRACTACIO 1r TR 2022'!V15+'CONTRACTACIO 2n TR 2022'!V15+'CONTRACTACIO 3r TR 2022'!V15+'CONTRACTACIO 4t TR 2022'!V15</f>
        <v>0</v>
      </c>
      <c r="AB15" s="20" t="str">
        <f t="shared" si="10"/>
        <v/>
      </c>
      <c r="AC15" s="13">
        <f>'CONTRACTACIO 1r TR 2022'!X15+'CONTRACTACIO 2n TR 2022'!X15+'CONTRACTACIO 3r TR 2022'!X15+'CONTRACTACIO 4t TR 2022'!X15</f>
        <v>0</v>
      </c>
      <c r="AD15" s="13">
        <f>'CONTRACTACIO 1r TR 2022'!Y15+'CONTRACTACIO 2n TR 2022'!Y15+'CONTRACTACIO 3r TR 2022'!Y15+'CONTRACTACIO 4t TR 2022'!Y15</f>
        <v>0</v>
      </c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9">
        <f>'CONTRACTACIO 1r TR 2022'!B16+'CONTRACTACIO 2n TR 2022'!B16+'CONTRACTACIO 3r TR 2022'!B16+'CONTRACTACIO 4t TR 2022'!B16</f>
        <v>0</v>
      </c>
      <c r="C16" s="20" t="str">
        <f t="shared" si="0"/>
        <v/>
      </c>
      <c r="D16" s="13">
        <f>'CONTRACTACIO 1r TR 2022'!D16+'CONTRACTACIO 2n TR 2022'!D16+'CONTRACTACIO 3r TR 2022'!D16+'CONTRACTACIO 4t TR 2022'!D16</f>
        <v>0</v>
      </c>
      <c r="E16" s="13">
        <f>'CONTRACTACIO 1r TR 2022'!E16+'CONTRACTACIO 2n TR 2022'!E16+'CONTRACTACIO 3r TR 2022'!E16+'CONTRACTACIO 4t TR 2022'!E16</f>
        <v>0</v>
      </c>
      <c r="F16" s="21" t="str">
        <f t="shared" si="1"/>
        <v/>
      </c>
      <c r="G16" s="9">
        <f>'CONTRACTACIO 1r TR 2022'!G16+'CONTRACTACIO 2n TR 2022'!G16+'CONTRACTACIO 3r TR 2022'!G16+'CONTRACTACIO 4t TR 2022'!G16</f>
        <v>0</v>
      </c>
      <c r="H16" s="20" t="str">
        <f t="shared" si="2"/>
        <v/>
      </c>
      <c r="I16" s="13">
        <f>'CONTRACTACIO 1r TR 2022'!I16+'CONTRACTACIO 2n TR 2022'!I16+'CONTRACTACIO 3r TR 2022'!I16+'CONTRACTACIO 4t TR 2022'!I16</f>
        <v>0</v>
      </c>
      <c r="J16" s="13">
        <f>'CONTRACTACIO 1r TR 2022'!J16+'CONTRACTACIO 2n TR 2022'!J16+'CONTRACTACIO 3r TR 2022'!J16+'CONTRACTACIO 4t TR 2022'!J16</f>
        <v>0</v>
      </c>
      <c r="K16" s="21" t="str">
        <f t="shared" si="3"/>
        <v/>
      </c>
      <c r="L16" s="9">
        <f>'CONTRACTACIO 1r TR 2022'!L16+'CONTRACTACIO 2n TR 2022'!L16+'CONTRACTACIO 3r TR 2022'!L16+'CONTRACTACIO 4t TR 2022'!L16</f>
        <v>0</v>
      </c>
      <c r="M16" s="20" t="str">
        <f t="shared" si="4"/>
        <v/>
      </c>
      <c r="N16" s="13">
        <f>'CONTRACTACIO 1r TR 2022'!N16+'CONTRACTACIO 2n TR 2022'!N16+'CONTRACTACIO 3r TR 2022'!N16+'CONTRACTACIO 4t TR 2022'!N16</f>
        <v>0</v>
      </c>
      <c r="O16" s="13">
        <f>'CONTRACTACIO 1r TR 2022'!O16+'CONTRACTACIO 2n TR 2022'!O16+'CONTRACTACIO 3r TR 2022'!O16+'CONTRACTACIO 4t TR 2022'!O16</f>
        <v>0</v>
      </c>
      <c r="P16" s="21" t="str">
        <f t="shared" si="5"/>
        <v/>
      </c>
      <c r="Q16" s="9">
        <f>'CONTRACTACIO 1r TR 2022'!Q16+'CONTRACTACIO 2n TR 2022'!Q16+'CONTRACTACIO 3r TR 2022'!Q16+'CONTRACTACIO 4t TR 2022'!Q16</f>
        <v>0</v>
      </c>
      <c r="R16" s="20" t="str">
        <f t="shared" si="6"/>
        <v/>
      </c>
      <c r="S16" s="13">
        <f>'CONTRACTACIO 1r TR 2022'!S16+'CONTRACTACIO 2n TR 2022'!S16+'CONTRACTACIO 3r TR 2022'!S16+'CONTRACTACIO 4t TR 2022'!S16</f>
        <v>0</v>
      </c>
      <c r="T16" s="13">
        <f>'CONTRACTACIO 1r TR 2022'!T16+'CONTRACTACIO 2n TR 2022'!T16+'CONTRACTACIO 3r TR 2022'!T16+'CONTRACTACIO 4t TR 2022'!T16</f>
        <v>0</v>
      </c>
      <c r="U16" s="21" t="str">
        <f t="shared" si="7"/>
        <v/>
      </c>
      <c r="V16" s="9">
        <f>'CONTRACTACIO 1r TR 2022'!AA16+'CONTRACTACIO 2n TR 2022'!AA16+'CONTRACTACIO 3r TR 2022'!AA16+'CONTRACTACIO 4t TR 2022'!AA16</f>
        <v>0</v>
      </c>
      <c r="W16" s="20" t="str">
        <f t="shared" si="8"/>
        <v/>
      </c>
      <c r="X16" s="13">
        <f>'CONTRACTACIO 1r TR 2022'!AC16+'CONTRACTACIO 2n TR 2022'!AC16+'CONTRACTACIO 3r TR 2022'!AC16+'CONTRACTACIO 4t TR 2022'!AC16</f>
        <v>0</v>
      </c>
      <c r="Y16" s="13">
        <f>'CONTRACTACIO 1r TR 2022'!AD16+'CONTRACTACIO 2n TR 2022'!AD16+'CONTRACTACIO 3r TR 2022'!AD16+'CONTRACTACIO 4t TR 2022'!AD16</f>
        <v>0</v>
      </c>
      <c r="Z16" s="21" t="str">
        <f t="shared" si="9"/>
        <v/>
      </c>
      <c r="AA16" s="9">
        <f>'CONTRACTACIO 1r TR 2022'!V16+'CONTRACTACIO 2n TR 2022'!V16+'CONTRACTACIO 3r TR 2022'!V16+'CONTRACTACIO 4t TR 2022'!V16</f>
        <v>0</v>
      </c>
      <c r="AB16" s="20" t="str">
        <f t="shared" si="10"/>
        <v/>
      </c>
      <c r="AC16" s="13">
        <f>'CONTRACTACIO 1r TR 2022'!X16+'CONTRACTACIO 2n TR 2022'!X16+'CONTRACTACIO 3r TR 2022'!X16+'CONTRACTACIO 4t TR 2022'!X16</f>
        <v>0</v>
      </c>
      <c r="AD16" s="13">
        <f>'CONTRACTACIO 1r TR 2022'!Y16+'CONTRACTACIO 2n TR 2022'!Y16+'CONTRACTACIO 3r TR 2022'!Y16+'CONTRACTACIO 4t TR 2022'!Y16</f>
        <v>0</v>
      </c>
      <c r="AE16" s="21" t="str">
        <f t="shared" si="11"/>
        <v/>
      </c>
    </row>
    <row r="17" spans="1:31" s="40" customFormat="1" ht="36" customHeight="1" x14ac:dyDescent="0.3">
      <c r="A17" s="41" t="s">
        <v>27</v>
      </c>
      <c r="B17" s="9">
        <f>'CONTRACTACIO 1r TR 2022'!B17+'CONTRACTACIO 2n TR 2022'!B17+'CONTRACTACIO 3r TR 2022'!B17+'CONTRACTACIO 4t TR 2022'!B17</f>
        <v>0</v>
      </c>
      <c r="C17" s="20" t="str">
        <f t="shared" si="0"/>
        <v/>
      </c>
      <c r="D17" s="13">
        <f>'CONTRACTACIO 1r TR 2022'!D17+'CONTRACTACIO 2n TR 2022'!D17+'CONTRACTACIO 3r TR 2022'!D17+'CONTRACTACIO 4t TR 2022'!D17</f>
        <v>0</v>
      </c>
      <c r="E17" s="13">
        <f>'CONTRACTACIO 1r TR 2022'!E17+'CONTRACTACIO 2n TR 2022'!E17+'CONTRACTACIO 3r TR 2022'!E17+'CONTRACTACIO 4t TR 2022'!E17</f>
        <v>0</v>
      </c>
      <c r="F17" s="21" t="str">
        <f t="shared" si="1"/>
        <v/>
      </c>
      <c r="G17" s="9">
        <f>'CONTRACTACIO 1r TR 2022'!G17+'CONTRACTACIO 2n TR 2022'!G17+'CONTRACTACIO 3r TR 2022'!G17+'CONTRACTACIO 4t TR 2022'!G17</f>
        <v>0</v>
      </c>
      <c r="H17" s="20" t="str">
        <f t="shared" si="2"/>
        <v/>
      </c>
      <c r="I17" s="13">
        <f>'CONTRACTACIO 1r TR 2022'!I17+'CONTRACTACIO 2n TR 2022'!I17+'CONTRACTACIO 3r TR 2022'!I17+'CONTRACTACIO 4t TR 2022'!I17</f>
        <v>0</v>
      </c>
      <c r="J17" s="13">
        <f>'CONTRACTACIO 1r TR 2022'!J17+'CONTRACTACIO 2n TR 2022'!J17+'CONTRACTACIO 3r TR 2022'!J17+'CONTRACTACIO 4t TR 2022'!J17</f>
        <v>0</v>
      </c>
      <c r="K17" s="21" t="str">
        <f t="shared" si="3"/>
        <v/>
      </c>
      <c r="L17" s="9">
        <f>'CONTRACTACIO 1r TR 2022'!L17+'CONTRACTACIO 2n TR 2022'!L17+'CONTRACTACIO 3r TR 2022'!L17+'CONTRACTACIO 4t TR 2022'!L17</f>
        <v>0</v>
      </c>
      <c r="M17" s="20" t="str">
        <f t="shared" si="4"/>
        <v/>
      </c>
      <c r="N17" s="13">
        <f>'CONTRACTACIO 1r TR 2022'!N17+'CONTRACTACIO 2n TR 2022'!N17+'CONTRACTACIO 3r TR 2022'!N17+'CONTRACTACIO 4t TR 2022'!N17</f>
        <v>0</v>
      </c>
      <c r="O17" s="13">
        <f>'CONTRACTACIO 1r TR 2022'!O17+'CONTRACTACIO 2n TR 2022'!O17+'CONTRACTACIO 3r TR 2022'!O17+'CONTRACTACIO 4t TR 2022'!O17</f>
        <v>0</v>
      </c>
      <c r="P17" s="21" t="str">
        <f t="shared" si="5"/>
        <v/>
      </c>
      <c r="Q17" s="9">
        <f>'CONTRACTACIO 1r TR 2022'!Q17+'CONTRACTACIO 2n TR 2022'!Q17+'CONTRACTACIO 3r TR 2022'!Q17+'CONTRACTACIO 4t TR 2022'!Q17</f>
        <v>0</v>
      </c>
      <c r="R17" s="20" t="str">
        <f t="shared" si="6"/>
        <v/>
      </c>
      <c r="S17" s="13">
        <f>'CONTRACTACIO 1r TR 2022'!S17+'CONTRACTACIO 2n TR 2022'!S17+'CONTRACTACIO 3r TR 2022'!S17+'CONTRACTACIO 4t TR 2022'!S17</f>
        <v>0</v>
      </c>
      <c r="T17" s="13">
        <f>'CONTRACTACIO 1r TR 2022'!T17+'CONTRACTACIO 2n TR 2022'!T17+'CONTRACTACIO 3r TR 2022'!T17+'CONTRACTACIO 4t TR 2022'!T17</f>
        <v>0</v>
      </c>
      <c r="U17" s="21" t="str">
        <f t="shared" si="7"/>
        <v/>
      </c>
      <c r="V17" s="9">
        <f>'CONTRACTACIO 1r TR 2022'!AA17+'CONTRACTACIO 2n TR 2022'!AA17+'CONTRACTACIO 3r TR 2022'!AA17+'CONTRACTACIO 4t TR 2022'!AA17</f>
        <v>0</v>
      </c>
      <c r="W17" s="20" t="str">
        <f t="shared" si="8"/>
        <v/>
      </c>
      <c r="X17" s="13">
        <f>'CONTRACTACIO 1r TR 2022'!AC17+'CONTRACTACIO 2n TR 2022'!AC17+'CONTRACTACIO 3r TR 2022'!AC17+'CONTRACTACIO 4t TR 2022'!AC17</f>
        <v>0</v>
      </c>
      <c r="Y17" s="13">
        <f>'CONTRACTACIO 1r TR 2022'!AD17+'CONTRACTACIO 2n TR 2022'!AD17+'CONTRACTACIO 3r TR 2022'!AD17+'CONTRACTACIO 4t TR 2022'!AD17</f>
        <v>0</v>
      </c>
      <c r="Z17" s="21" t="str">
        <f t="shared" si="9"/>
        <v/>
      </c>
      <c r="AA17" s="9">
        <f>'CONTRACTACIO 1r TR 2022'!V17+'CONTRACTACIO 2n TR 2022'!V17+'CONTRACTACIO 3r TR 2022'!V17+'CONTRACTACIO 4t TR 2022'!V17</f>
        <v>0</v>
      </c>
      <c r="AB17" s="20" t="str">
        <f t="shared" si="10"/>
        <v/>
      </c>
      <c r="AC17" s="13">
        <f>'CONTRACTACIO 1r TR 2022'!X17+'CONTRACTACIO 2n TR 2022'!X17+'CONTRACTACIO 3r TR 2022'!X17+'CONTRACTACIO 4t TR 2022'!X17</f>
        <v>0</v>
      </c>
      <c r="AD17" s="13">
        <f>'CONTRACTACIO 1r TR 2022'!Y17+'CONTRACTACIO 2n TR 2022'!Y17+'CONTRACTACIO 3r TR 2022'!Y17+'CONTRACTACIO 4t TR 2022'!Y17</f>
        <v>0</v>
      </c>
      <c r="AE17" s="21" t="str">
        <f t="shared" si="11"/>
        <v/>
      </c>
    </row>
    <row r="18" spans="1:31" s="40" customFormat="1" ht="36" customHeight="1" x14ac:dyDescent="0.25">
      <c r="A18" s="42" t="s">
        <v>33</v>
      </c>
      <c r="B18" s="9">
        <f>'CONTRACTACIO 1r TR 2022'!B18+'CONTRACTACIO 2n TR 2022'!B18+'CONTRACTACIO 3r TR 2022'!B18+'CONTRACTACIO 4t TR 2022'!B18</f>
        <v>0</v>
      </c>
      <c r="C18" s="20" t="str">
        <f t="shared" si="0"/>
        <v/>
      </c>
      <c r="D18" s="13">
        <f>'CONTRACTACIO 1r TR 2022'!D18+'CONTRACTACIO 2n TR 2022'!D18+'CONTRACTACIO 3r TR 2022'!D18+'CONTRACTACIO 4t TR 2022'!D18</f>
        <v>0</v>
      </c>
      <c r="E18" s="13">
        <f>'CONTRACTACIO 1r TR 2022'!E18+'CONTRACTACIO 2n TR 2022'!E18+'CONTRACTACIO 3r TR 2022'!E18+'CONTRACTACIO 4t TR 2022'!E18</f>
        <v>0</v>
      </c>
      <c r="F18" s="21" t="str">
        <f t="shared" si="1"/>
        <v/>
      </c>
      <c r="G18" s="9">
        <f>'CONTRACTACIO 1r TR 2022'!G18+'CONTRACTACIO 2n TR 2022'!G18+'CONTRACTACIO 3r TR 2022'!G18+'CONTRACTACIO 4t TR 2022'!G18</f>
        <v>6</v>
      </c>
      <c r="H18" s="20">
        <f t="shared" si="2"/>
        <v>3.4266133637921186E-3</v>
      </c>
      <c r="I18" s="13">
        <f>'CONTRACTACIO 1r TR 2022'!I18+'CONTRACTACIO 2n TR 2022'!I18+'CONTRACTACIO 3r TR 2022'!I18+'CONTRACTACIO 4t TR 2022'!I18</f>
        <v>1009713.42</v>
      </c>
      <c r="J18" s="13">
        <f>'CONTRACTACIO 1r TR 2022'!J18+'CONTRACTACIO 2n TR 2022'!J18+'CONTRACTACIO 3r TR 2022'!J18+'CONTRACTACIO 4t TR 2022'!J18</f>
        <v>1221753.2373000002</v>
      </c>
      <c r="K18" s="21">
        <f t="shared" si="3"/>
        <v>6.7688362345037112E-2</v>
      </c>
      <c r="L18" s="9">
        <f>'CONTRACTACIO 1r TR 2022'!L18+'CONTRACTACIO 2n TR 2022'!L18+'CONTRACTACIO 3r TR 2022'!L18+'CONTRACTACIO 4t TR 2022'!L18</f>
        <v>1</v>
      </c>
      <c r="M18" s="20">
        <f t="shared" si="4"/>
        <v>3.4482758620689655E-3</v>
      </c>
      <c r="N18" s="13">
        <f>'CONTRACTACIO 1r TR 2022'!N18+'CONTRACTACIO 2n TR 2022'!N18+'CONTRACTACIO 3r TR 2022'!N18+'CONTRACTACIO 4t TR 2022'!N18</f>
        <v>90960.24</v>
      </c>
      <c r="O18" s="13">
        <f>'CONTRACTACIO 1r TR 2022'!O18+'CONTRACTACIO 2n TR 2022'!O18+'CONTRACTACIO 3r TR 2022'!O18+'CONTRACTACIO 4t TR 2022'!O18</f>
        <v>110061.8904</v>
      </c>
      <c r="P18" s="21">
        <f t="shared" si="5"/>
        <v>0.16153337173618837</v>
      </c>
      <c r="Q18" s="9">
        <f>'CONTRACTACIO 1r TR 2022'!Q18+'CONTRACTACIO 2n TR 2022'!Q18+'CONTRACTACIO 3r TR 2022'!Q18+'CONTRACTACIO 4t TR 2022'!Q18</f>
        <v>0</v>
      </c>
      <c r="R18" s="20" t="str">
        <f t="shared" si="6"/>
        <v/>
      </c>
      <c r="S18" s="13">
        <f>'CONTRACTACIO 1r TR 2022'!S18+'CONTRACTACIO 2n TR 2022'!S18+'CONTRACTACIO 3r TR 2022'!S18+'CONTRACTACIO 4t TR 2022'!S18</f>
        <v>0</v>
      </c>
      <c r="T18" s="13">
        <f>'CONTRACTACIO 1r TR 2022'!T18+'CONTRACTACIO 2n TR 2022'!T18+'CONTRACTACIO 3r TR 2022'!T18+'CONTRACTACIO 4t TR 2022'!T18</f>
        <v>0</v>
      </c>
      <c r="U18" s="21" t="str">
        <f t="shared" si="7"/>
        <v/>
      </c>
      <c r="V18" s="9">
        <f>'CONTRACTACIO 1r TR 2022'!AA18+'CONTRACTACIO 2n TR 2022'!AA18+'CONTRACTACIO 3r TR 2022'!AA18+'CONTRACTACIO 4t TR 2022'!AA18</f>
        <v>0</v>
      </c>
      <c r="W18" s="20" t="str">
        <f t="shared" si="8"/>
        <v/>
      </c>
      <c r="X18" s="13">
        <f>'CONTRACTACIO 1r TR 2022'!AC18+'CONTRACTACIO 2n TR 2022'!AC18+'CONTRACTACIO 3r TR 2022'!AC18+'CONTRACTACIO 4t TR 2022'!AC18</f>
        <v>0</v>
      </c>
      <c r="Y18" s="13">
        <f>'CONTRACTACIO 1r TR 2022'!AD18+'CONTRACTACIO 2n TR 2022'!AD18+'CONTRACTACIO 3r TR 2022'!AD18+'CONTRACTACIO 4t TR 2022'!AD18</f>
        <v>0</v>
      </c>
      <c r="Z18" s="21" t="str">
        <f t="shared" si="9"/>
        <v/>
      </c>
      <c r="AA18" s="9">
        <f>'CONTRACTACIO 1r TR 2022'!V18+'CONTRACTACIO 2n TR 2022'!V18+'CONTRACTACIO 3r TR 2022'!V18+'CONTRACTACIO 4t TR 2022'!V18</f>
        <v>0</v>
      </c>
      <c r="AB18" s="20" t="str">
        <f t="shared" si="10"/>
        <v/>
      </c>
      <c r="AC18" s="13">
        <f>'CONTRACTACIO 1r TR 2022'!X18+'CONTRACTACIO 2n TR 2022'!X18+'CONTRACTACIO 3r TR 2022'!X18+'CONTRACTACIO 4t TR 2022'!X18</f>
        <v>0</v>
      </c>
      <c r="AD18" s="13">
        <f>'CONTRACTACIO 1r TR 2022'!Y18+'CONTRACTACIO 2n TR 2022'!Y18+'CONTRACTACIO 3r TR 2022'!Y18+'CONTRACTACIO 4t TR 2022'!Y18</f>
        <v>0</v>
      </c>
      <c r="AE18" s="21" t="str">
        <f t="shared" si="11"/>
        <v/>
      </c>
    </row>
    <row r="19" spans="1:31" s="40" customFormat="1" ht="36" customHeight="1" x14ac:dyDescent="0.25">
      <c r="A19" s="42" t="s">
        <v>28</v>
      </c>
      <c r="B19" s="9">
        <f>'CONTRACTACIO 1r TR 2022'!B19+'CONTRACTACIO 2n TR 2022'!B19+'CONTRACTACIO 3r TR 2022'!B19+'CONTRACTACIO 4t TR 2022'!B19</f>
        <v>0</v>
      </c>
      <c r="C19" s="20" t="str">
        <f t="shared" si="0"/>
        <v/>
      </c>
      <c r="D19" s="13">
        <f>'CONTRACTACIO 1r TR 2022'!D19+'CONTRACTACIO 2n TR 2022'!D19+'CONTRACTACIO 3r TR 2022'!D19+'CONTRACTACIO 4t TR 2022'!D19</f>
        <v>0</v>
      </c>
      <c r="E19" s="13">
        <f>'CONTRACTACIO 1r TR 2022'!E19+'CONTRACTACIO 2n TR 2022'!E19+'CONTRACTACIO 3r TR 2022'!E19+'CONTRACTACIO 4t TR 2022'!E19</f>
        <v>0</v>
      </c>
      <c r="F19" s="21" t="str">
        <f t="shared" si="1"/>
        <v/>
      </c>
      <c r="G19" s="9">
        <f>'CONTRACTACIO 1r TR 2022'!G19+'CONTRACTACIO 2n TR 2022'!G19+'CONTRACTACIO 3r TR 2022'!G19+'CONTRACTACIO 4t TR 2022'!G19</f>
        <v>6</v>
      </c>
      <c r="H19" s="20">
        <f t="shared" si="2"/>
        <v>3.4266133637921186E-3</v>
      </c>
      <c r="I19" s="13">
        <f>'CONTRACTACIO 1r TR 2022'!I19+'CONTRACTACIO 2n TR 2022'!I19+'CONTRACTACIO 3r TR 2022'!I19+'CONTRACTACIO 4t TR 2022'!I19</f>
        <v>404211.10636363633</v>
      </c>
      <c r="J19" s="13">
        <f>'CONTRACTACIO 1r TR 2022'!J19+'CONTRACTACIO 2n TR 2022'!J19+'CONTRACTACIO 3r TR 2022'!J19+'CONTRACTACIO 4t TR 2022'!J19</f>
        <v>489095.4375</v>
      </c>
      <c r="K19" s="21">
        <f t="shared" si="3"/>
        <v>2.7097181479925389E-2</v>
      </c>
      <c r="L19" s="9">
        <f>'CONTRACTACIO 1r TR 2022'!L19+'CONTRACTACIO 2n TR 2022'!L19+'CONTRACTACIO 3r TR 2022'!L19+'CONTRACTACIO 4t TR 2022'!L19</f>
        <v>1</v>
      </c>
      <c r="M19" s="20">
        <f t="shared" si="4"/>
        <v>3.4482758620689655E-3</v>
      </c>
      <c r="N19" s="13">
        <f>'CONTRACTACIO 1r TR 2022'!N19+'CONTRACTACIO 2n TR 2022'!N19+'CONTRACTACIO 3r TR 2022'!N19+'CONTRACTACIO 4t TR 2022'!N19</f>
        <v>27020.7</v>
      </c>
      <c r="O19" s="13">
        <f>'CONTRACTACIO 1r TR 2022'!O19+'CONTRACTACIO 2n TR 2022'!O19+'CONTRACTACIO 3r TR 2022'!O19+'CONTRACTACIO 4t TR 2022'!O19</f>
        <v>32695.05</v>
      </c>
      <c r="P19" s="21">
        <f t="shared" si="5"/>
        <v>4.7985198567725713E-2</v>
      </c>
      <c r="Q19" s="9">
        <f>'CONTRACTACIO 1r TR 2022'!Q19+'CONTRACTACIO 2n TR 2022'!Q19+'CONTRACTACIO 3r TR 2022'!Q19+'CONTRACTACIO 4t TR 2022'!Q19</f>
        <v>0</v>
      </c>
      <c r="R19" s="20" t="str">
        <f t="shared" si="6"/>
        <v/>
      </c>
      <c r="S19" s="13">
        <f>'CONTRACTACIO 1r TR 2022'!S19+'CONTRACTACIO 2n TR 2022'!S19+'CONTRACTACIO 3r TR 2022'!S19+'CONTRACTACIO 4t TR 2022'!S19</f>
        <v>0</v>
      </c>
      <c r="T19" s="13">
        <f>'CONTRACTACIO 1r TR 2022'!T19+'CONTRACTACIO 2n TR 2022'!T19+'CONTRACTACIO 3r TR 2022'!T19+'CONTRACTACIO 4t TR 2022'!T19</f>
        <v>0</v>
      </c>
      <c r="U19" s="21" t="str">
        <f t="shared" si="7"/>
        <v/>
      </c>
      <c r="V19" s="9">
        <f>'CONTRACTACIO 1r TR 2022'!AA19+'CONTRACTACIO 2n TR 2022'!AA19+'CONTRACTACIO 3r TR 2022'!AA19+'CONTRACTACIO 4t TR 2022'!AA19</f>
        <v>0</v>
      </c>
      <c r="W19" s="20" t="str">
        <f t="shared" si="8"/>
        <v/>
      </c>
      <c r="X19" s="13">
        <f>'CONTRACTACIO 1r TR 2022'!AC19+'CONTRACTACIO 2n TR 2022'!AC19+'CONTRACTACIO 3r TR 2022'!AC19+'CONTRACTACIO 4t TR 2022'!AC19</f>
        <v>0</v>
      </c>
      <c r="Y19" s="13">
        <f>'CONTRACTACIO 1r TR 2022'!AD19+'CONTRACTACIO 2n TR 2022'!AD19+'CONTRACTACIO 3r TR 2022'!AD19+'CONTRACTACIO 4t TR 2022'!AD19</f>
        <v>0</v>
      </c>
      <c r="Z19" s="21" t="str">
        <f t="shared" si="9"/>
        <v/>
      </c>
      <c r="AA19" s="9">
        <f>'CONTRACTACIO 1r TR 2022'!V19+'CONTRACTACIO 2n TR 2022'!V19+'CONTRACTACIO 3r TR 2022'!V19+'CONTRACTACIO 4t TR 2022'!V19</f>
        <v>0</v>
      </c>
      <c r="AB19" s="20" t="str">
        <f t="shared" si="10"/>
        <v/>
      </c>
      <c r="AC19" s="13">
        <f>'CONTRACTACIO 1r TR 2022'!X19+'CONTRACTACIO 2n TR 2022'!X19+'CONTRACTACIO 3r TR 2022'!X19+'CONTRACTACIO 4t TR 2022'!X19</f>
        <v>0</v>
      </c>
      <c r="AD19" s="13">
        <f>'CONTRACTACIO 1r TR 2022'!Y19+'CONTRACTACIO 2n TR 2022'!Y19+'CONTRACTACIO 3r TR 2022'!Y19+'CONTRACTACIO 4t TR 2022'!Y19</f>
        <v>0</v>
      </c>
      <c r="AE19" s="21" t="str">
        <f t="shared" si="11"/>
        <v/>
      </c>
    </row>
    <row r="20" spans="1:31" s="40" customFormat="1" ht="36" customHeight="1" x14ac:dyDescent="0.25">
      <c r="A20" s="43" t="s">
        <v>29</v>
      </c>
      <c r="B20" s="9">
        <f>'CONTRACTACIO 1r TR 2022'!B20+'CONTRACTACIO 2n TR 2022'!B20+'CONTRACTACIO 3r TR 2022'!B20+'CONTRACTACIO 4t TR 2022'!B20</f>
        <v>29</v>
      </c>
      <c r="C20" s="20">
        <f t="shared" si="0"/>
        <v>0.50877192982456143</v>
      </c>
      <c r="D20" s="13">
        <f>'CONTRACTACIO 1r TR 2022'!D20+'CONTRACTACIO 2n TR 2022'!D20+'CONTRACTACIO 3r TR 2022'!D20+'CONTRACTACIO 4t TR 2022'!D20</f>
        <v>575062.99735537195</v>
      </c>
      <c r="E20" s="13">
        <f>'CONTRACTACIO 1r TR 2022'!E20+'CONTRACTACIO 2n TR 2022'!E20+'CONTRACTACIO 3r TR 2022'!E20+'CONTRACTACIO 4t TR 2022'!E20</f>
        <v>695826.22</v>
      </c>
      <c r="F20" s="21">
        <f t="shared" si="1"/>
        <v>1.3966153772947798E-2</v>
      </c>
      <c r="G20" s="9">
        <f>'CONTRACTACIO 1r TR 2022'!G20+'CONTRACTACIO 2n TR 2022'!G20+'CONTRACTACIO 3r TR 2022'!G20+'CONTRACTACIO 4t TR 2022'!G20</f>
        <v>79</v>
      </c>
      <c r="H20" s="20">
        <f t="shared" si="2"/>
        <v>4.5117075956596232E-2</v>
      </c>
      <c r="I20" s="13">
        <f>'CONTRACTACIO 1r TR 2022'!I20+'CONTRACTACIO 2n TR 2022'!I20+'CONTRACTACIO 3r TR 2022'!I20+'CONTRACTACIO 4t TR 2022'!I20</f>
        <v>943328.7747107438</v>
      </c>
      <c r="J20" s="13">
        <f>'CONTRACTACIO 1r TR 2022'!J20+'CONTRACTACIO 2n TR 2022'!J20+'CONTRACTACIO 3r TR 2022'!J20+'CONTRACTACIO 4t TR 2022'!J20</f>
        <v>1139792.8400000001</v>
      </c>
      <c r="K20" s="21">
        <f t="shared" si="3"/>
        <v>6.3147539451335749E-2</v>
      </c>
      <c r="L20" s="9">
        <f>'CONTRACTACIO 1r TR 2022'!L20+'CONTRACTACIO 2n TR 2022'!L20+'CONTRACTACIO 3r TR 2022'!L20+'CONTRACTACIO 4t TR 2022'!L20</f>
        <v>4</v>
      </c>
      <c r="M20" s="20">
        <f t="shared" si="4"/>
        <v>1.3793103448275862E-2</v>
      </c>
      <c r="N20" s="13">
        <f>'CONTRACTACIO 1r TR 2022'!N20+'CONTRACTACIO 2n TR 2022'!N20+'CONTRACTACIO 3r TR 2022'!N20+'CONTRACTACIO 4t TR 2022'!N20</f>
        <v>59286.016528925626</v>
      </c>
      <c r="O20" s="13">
        <f>'CONTRACTACIO 1r TR 2022'!O20+'CONTRACTACIO 2n TR 2022'!O20+'CONTRACTACIO 3r TR 2022'!O20+'CONTRACTACIO 4t TR 2022'!O20</f>
        <v>71736.08</v>
      </c>
      <c r="P20" s="21">
        <f t="shared" si="5"/>
        <v>0.10528413454850986</v>
      </c>
      <c r="Q20" s="9">
        <f>'CONTRACTACIO 1r TR 2022'!Q20+'CONTRACTACIO 2n TR 2022'!Q20+'CONTRACTACIO 3r TR 2022'!Q20+'CONTRACTACIO 4t TR 2022'!Q20</f>
        <v>0</v>
      </c>
      <c r="R20" s="20" t="str">
        <f t="shared" si="6"/>
        <v/>
      </c>
      <c r="S20" s="13">
        <f>'CONTRACTACIO 1r TR 2022'!S20+'CONTRACTACIO 2n TR 2022'!S20+'CONTRACTACIO 3r TR 2022'!S20+'CONTRACTACIO 4t TR 2022'!S20</f>
        <v>0</v>
      </c>
      <c r="T20" s="13">
        <f>'CONTRACTACIO 1r TR 2022'!T20+'CONTRACTACIO 2n TR 2022'!T20+'CONTRACTACIO 3r TR 2022'!T20+'CONTRACTACIO 4t TR 2022'!T20</f>
        <v>0</v>
      </c>
      <c r="U20" s="21" t="str">
        <f t="shared" si="7"/>
        <v/>
      </c>
      <c r="V20" s="9">
        <f>'CONTRACTACIO 1r TR 2022'!AA20+'CONTRACTACIO 2n TR 2022'!AA20+'CONTRACTACIO 3r TR 2022'!AA20+'CONTRACTACIO 4t TR 2022'!AA20</f>
        <v>0</v>
      </c>
      <c r="W20" s="20" t="str">
        <f t="shared" si="8"/>
        <v/>
      </c>
      <c r="X20" s="13">
        <f>'CONTRACTACIO 1r TR 2022'!AC20+'CONTRACTACIO 2n TR 2022'!AC20+'CONTRACTACIO 3r TR 2022'!AC20+'CONTRACTACIO 4t TR 2022'!AC20</f>
        <v>0</v>
      </c>
      <c r="Y20" s="13">
        <f>'CONTRACTACIO 1r TR 2022'!AD20+'CONTRACTACIO 2n TR 2022'!AD20+'CONTRACTACIO 3r TR 2022'!AD20+'CONTRACTACIO 4t TR 2022'!AD20</f>
        <v>0</v>
      </c>
      <c r="Z20" s="21" t="str">
        <f t="shared" si="9"/>
        <v/>
      </c>
      <c r="AA20" s="9">
        <f>'CONTRACTACIO 1r TR 2022'!V20+'CONTRACTACIO 2n TR 2022'!V20+'CONTRACTACIO 3r TR 2022'!V20+'CONTRACTACIO 4t TR 2022'!V20</f>
        <v>0</v>
      </c>
      <c r="AB20" s="20" t="str">
        <f t="shared" si="10"/>
        <v/>
      </c>
      <c r="AC20" s="13">
        <f>'CONTRACTACIO 1r TR 2022'!X20+'CONTRACTACIO 2n TR 2022'!X20+'CONTRACTACIO 3r TR 2022'!X20+'CONTRACTACIO 4t TR 2022'!X20</f>
        <v>0</v>
      </c>
      <c r="AD20" s="13">
        <f>'CONTRACTACIO 1r TR 2022'!Y20+'CONTRACTACIO 2n TR 2022'!Y20+'CONTRACTACIO 3r TR 2022'!Y20+'CONTRACTACIO 4t TR 2022'!Y20</f>
        <v>0</v>
      </c>
      <c r="AE20" s="21" t="str">
        <f t="shared" si="11"/>
        <v/>
      </c>
    </row>
    <row r="21" spans="1:31" s="40" customFormat="1" ht="39.9" customHeight="1" x14ac:dyDescent="0.3">
      <c r="A21" s="44" t="s">
        <v>35</v>
      </c>
      <c r="B21" s="9">
        <f>'CONTRACTACIO 1r TR 2022'!B21+'CONTRACTACIO 2n TR 2022'!B21+'CONTRACTACIO 3r TR 2022'!B21+'CONTRACTACIO 4t TR 2022'!B21</f>
        <v>22</v>
      </c>
      <c r="C21" s="20">
        <f t="shared" si="0"/>
        <v>0.38596491228070173</v>
      </c>
      <c r="D21" s="13">
        <f>'CONTRACTACIO 1r TR 2022'!D21+'CONTRACTACIO 2n TR 2022'!D21+'CONTRACTACIO 3r TR 2022'!D21+'CONTRACTACIO 4t TR 2022'!D21</f>
        <v>82877.404958677696</v>
      </c>
      <c r="E21" s="13">
        <f>'CONTRACTACIO 1r TR 2022'!E21+'CONTRACTACIO 2n TR 2022'!E21+'CONTRACTACIO 3r TR 2022'!E21+'CONTRACTACIO 4t TR 2022'!E21</f>
        <v>100281.66</v>
      </c>
      <c r="F21" s="21">
        <f t="shared" si="1"/>
        <v>2.0127857271122498E-3</v>
      </c>
      <c r="G21" s="9">
        <f>'CONTRACTACIO 1r TR 2022'!G21+'CONTRACTACIO 2n TR 2022'!G21+'CONTRACTACIO 3r TR 2022'!G21+'CONTRACTACIO 4t TR 2022'!G21</f>
        <v>1611</v>
      </c>
      <c r="H21" s="20">
        <f t="shared" si="2"/>
        <v>0.92004568817818388</v>
      </c>
      <c r="I21" s="13">
        <f>'CONTRACTACIO 1r TR 2022'!I21+'CONTRACTACIO 2n TR 2022'!I21+'CONTRACTACIO 3r TR 2022'!I21+'CONTRACTACIO 4t TR 2022'!I21</f>
        <v>2673728.6115702479</v>
      </c>
      <c r="J21" s="13">
        <f>'CONTRACTACIO 1r TR 2022'!J21+'CONTRACTACIO 2n TR 2022'!J21+'CONTRACTACIO 3r TR 2022'!J21+'CONTRACTACIO 4t TR 2022'!J21</f>
        <v>3235211.62</v>
      </c>
      <c r="K21" s="21">
        <f t="shared" si="3"/>
        <v>0.1792392847522799</v>
      </c>
      <c r="L21" s="9">
        <f>'CONTRACTACIO 1r TR 2022'!L21+'CONTRACTACIO 2n TR 2022'!L21+'CONTRACTACIO 3r TR 2022'!L21+'CONTRACTACIO 4t TR 2022'!L21</f>
        <v>282</v>
      </c>
      <c r="M21" s="20">
        <f t="shared" si="4"/>
        <v>0.97241379310344822</v>
      </c>
      <c r="N21" s="13">
        <f>'CONTRACTACIO 1r TR 2022'!N21+'CONTRACTACIO 2n TR 2022'!N21+'CONTRACTACIO 3r TR 2022'!N21+'CONTRACTACIO 4t TR 2022'!N21</f>
        <v>297037.98347107443</v>
      </c>
      <c r="O21" s="13">
        <f>'CONTRACTACIO 1r TR 2022'!O21+'CONTRACTACIO 2n TR 2022'!O21+'CONTRACTACIO 3r TR 2022'!O21+'CONTRACTACIO 4t TR 2022'!O21</f>
        <v>359415.96</v>
      </c>
      <c r="P21" s="21">
        <f t="shared" si="5"/>
        <v>0.52750022431560017</v>
      </c>
      <c r="Q21" s="9">
        <f>'CONTRACTACIO 1r TR 2022'!Q21+'CONTRACTACIO 2n TR 2022'!Q21+'CONTRACTACIO 3r TR 2022'!Q21+'CONTRACTACIO 4t TR 2022'!Q21</f>
        <v>0</v>
      </c>
      <c r="R21" s="20" t="str">
        <f t="shared" si="6"/>
        <v/>
      </c>
      <c r="S21" s="13">
        <f>'CONTRACTACIO 1r TR 2022'!S21+'CONTRACTACIO 2n TR 2022'!S21+'CONTRACTACIO 3r TR 2022'!S21+'CONTRACTACIO 4t TR 2022'!S21</f>
        <v>0</v>
      </c>
      <c r="T21" s="13">
        <f>'CONTRACTACIO 1r TR 2022'!T21+'CONTRACTACIO 2n TR 2022'!T21+'CONTRACTACIO 3r TR 2022'!T21+'CONTRACTACIO 4t TR 2022'!T21</f>
        <v>0</v>
      </c>
      <c r="U21" s="21" t="str">
        <f t="shared" si="7"/>
        <v/>
      </c>
      <c r="V21" s="9">
        <f>'CONTRACTACIO 1r TR 2022'!AA21+'CONTRACTACIO 2n TR 2022'!AA21+'CONTRACTACIO 3r TR 2022'!AA21+'CONTRACTACIO 4t TR 2022'!AA21</f>
        <v>0</v>
      </c>
      <c r="W21" s="20" t="str">
        <f t="shared" si="8"/>
        <v/>
      </c>
      <c r="X21" s="13">
        <f>'CONTRACTACIO 1r TR 2022'!AC21+'CONTRACTACIO 2n TR 2022'!AC21+'CONTRACTACIO 3r TR 2022'!AC21+'CONTRACTACIO 4t TR 2022'!AC21</f>
        <v>0</v>
      </c>
      <c r="Y21" s="13">
        <f>'CONTRACTACIO 1r TR 2022'!AD21+'CONTRACTACIO 2n TR 2022'!AD21+'CONTRACTACIO 3r TR 2022'!AD21+'CONTRACTACIO 4t TR 2022'!AD21</f>
        <v>0</v>
      </c>
      <c r="Z21" s="21" t="str">
        <f t="shared" si="9"/>
        <v/>
      </c>
      <c r="AA21" s="9">
        <f>'CONTRACTACIO 1r TR 2022'!V21+'CONTRACTACIO 2n TR 2022'!V21+'CONTRACTACIO 3r TR 2022'!V21+'CONTRACTACIO 4t TR 2022'!V21</f>
        <v>0</v>
      </c>
      <c r="AB21" s="20" t="str">
        <f t="shared" si="10"/>
        <v/>
      </c>
      <c r="AC21" s="13">
        <f>'CONTRACTACIO 1r TR 2022'!X21+'CONTRACTACIO 2n TR 2022'!X21+'CONTRACTACIO 3r TR 2022'!X21+'CONTRACTACIO 4t TR 2022'!X21</f>
        <v>0</v>
      </c>
      <c r="AD21" s="13">
        <f>'CONTRACTACIO 1r TR 2022'!Y21+'CONTRACTACIO 2n TR 2022'!Y21+'CONTRACTACIO 3r TR 2022'!Y21+'CONTRACTACIO 4t TR 2022'!Y21</f>
        <v>0</v>
      </c>
      <c r="AE21" s="21" t="str">
        <f t="shared" si="11"/>
        <v/>
      </c>
    </row>
    <row r="22" spans="1:31" s="40" customFormat="1" ht="39.9" customHeight="1" x14ac:dyDescent="0.3">
      <c r="A22" s="86" t="s">
        <v>45</v>
      </c>
      <c r="B22" s="9">
        <f>'CONTRACTACIO 1r TR 2022'!B22+'CONTRACTACIO 2n TR 2022'!B22+'CONTRACTACIO 3r TR 2022'!B22+'CONTRACTACIO 4t TR 2022'!B22</f>
        <v>0</v>
      </c>
      <c r="C22" s="20" t="str">
        <f t="shared" si="0"/>
        <v/>
      </c>
      <c r="D22" s="13">
        <f>'CONTRACTACIO 1r TR 2022'!D22+'CONTRACTACIO 2n TR 2022'!D22+'CONTRACTACIO 3r TR 2022'!D22+'CONTRACTACIO 4t TR 2022'!D22</f>
        <v>0</v>
      </c>
      <c r="E22" s="14">
        <f>'CONTRACTACIO 1r TR 2022'!E22+'CONTRACTACIO 2n TR 2022'!E22+'CONTRACTACIO 3r TR 2022'!E22+'CONTRACTACIO 4t TR 2022'!E22</f>
        <v>0</v>
      </c>
      <c r="F22" s="21" t="str">
        <f t="shared" si="1"/>
        <v/>
      </c>
      <c r="G22" s="9">
        <f>'CONTRACTACIO 1r TR 2022'!G22+'CONTRACTACIO 2n TR 2022'!G22+'CONTRACTACIO 3r TR 2022'!G22+'CONTRACTACIO 4t TR 2022'!G22</f>
        <v>0</v>
      </c>
      <c r="H22" s="20" t="str">
        <f t="shared" si="2"/>
        <v/>
      </c>
      <c r="I22" s="13">
        <f>'CONTRACTACIO 1r TR 2022'!I22+'CONTRACTACIO 2n TR 2022'!I22+'CONTRACTACIO 3r TR 2022'!I22+'CONTRACTACIO 4t TR 2022'!I22</f>
        <v>0</v>
      </c>
      <c r="J22" s="14">
        <f>'CONTRACTACIO 1r TR 2022'!J22+'CONTRACTACIO 2n TR 2022'!J22+'CONTRACTACIO 3r TR 2022'!J22+'CONTRACTACIO 4t TR 2022'!J22</f>
        <v>0</v>
      </c>
      <c r="K22" s="21" t="str">
        <f t="shared" si="3"/>
        <v/>
      </c>
      <c r="L22" s="9">
        <f>'CONTRACTACIO 1r TR 2022'!L22+'CONTRACTACIO 2n TR 2022'!L22+'CONTRACTACIO 3r TR 2022'!L22+'CONTRACTACIO 4t TR 2022'!L22</f>
        <v>0</v>
      </c>
      <c r="M22" s="20" t="str">
        <f t="shared" si="4"/>
        <v/>
      </c>
      <c r="N22" s="13">
        <f>'CONTRACTACIO 1r TR 2022'!N22+'CONTRACTACIO 2n TR 2022'!N22+'CONTRACTACIO 3r TR 2022'!N22+'CONTRACTACIO 4t TR 2022'!N22</f>
        <v>0</v>
      </c>
      <c r="O22" s="14">
        <f>'CONTRACTACIO 1r TR 2022'!O22+'CONTRACTACIO 2n TR 2022'!O22+'CONTRACTACIO 3r TR 2022'!O22+'CONTRACTACIO 4t TR 2022'!O22</f>
        <v>0</v>
      </c>
      <c r="P22" s="21" t="str">
        <f t="shared" si="5"/>
        <v/>
      </c>
      <c r="Q22" s="9">
        <f>'CONTRACTACIO 1r TR 2022'!Q22+'CONTRACTACIO 2n TR 2022'!Q22+'CONTRACTACIO 3r TR 2022'!Q22+'CONTRACTACIO 4t TR 2022'!Q22</f>
        <v>0</v>
      </c>
      <c r="R22" s="20" t="str">
        <f t="shared" si="6"/>
        <v/>
      </c>
      <c r="S22" s="13">
        <f>'CONTRACTACIO 1r TR 2022'!S22+'CONTRACTACIO 2n TR 2022'!S22+'CONTRACTACIO 3r TR 2022'!S22+'CONTRACTACIO 4t TR 2022'!S22</f>
        <v>0</v>
      </c>
      <c r="T22" s="14">
        <f>'CONTRACTACIO 1r TR 2022'!T22+'CONTRACTACIO 2n TR 2022'!T22+'CONTRACTACIO 3r TR 2022'!T22+'CONTRACTACIO 4t TR 2022'!T22</f>
        <v>0</v>
      </c>
      <c r="U22" s="21" t="str">
        <f t="shared" si="7"/>
        <v/>
      </c>
      <c r="V22" s="9">
        <f>'CONTRACTACIO 1r TR 2022'!AA22+'CONTRACTACIO 2n TR 2022'!AA22+'CONTRACTACIO 3r TR 2022'!AA22+'CONTRACTACIO 4t TR 2022'!AA22</f>
        <v>0</v>
      </c>
      <c r="W22" s="20" t="str">
        <f t="shared" si="8"/>
        <v/>
      </c>
      <c r="X22" s="13">
        <f>'CONTRACTACIO 1r TR 2022'!AC22+'CONTRACTACIO 2n TR 2022'!AC22+'CONTRACTACIO 3r TR 2022'!AC22+'CONTRACTACIO 4t TR 2022'!AC22</f>
        <v>0</v>
      </c>
      <c r="Y22" s="14">
        <f>'CONTRACTACIO 1r TR 2022'!AD22+'CONTRACTACIO 2n TR 2022'!AD22+'CONTRACTACIO 3r TR 2022'!AD22+'CONTRACTACIO 4t TR 2022'!AD22</f>
        <v>0</v>
      </c>
      <c r="Z22" s="21" t="str">
        <f t="shared" si="9"/>
        <v/>
      </c>
      <c r="AA22" s="9">
        <f>'CONTRACTACIO 1r TR 2022'!V22+'CONTRACTACIO 2n TR 2022'!V22+'CONTRACTACIO 3r TR 2022'!V22+'CONTRACTACIO 4t TR 2022'!V22</f>
        <v>0</v>
      </c>
      <c r="AB22" s="20" t="str">
        <f t="shared" si="10"/>
        <v/>
      </c>
      <c r="AC22" s="13">
        <f>'CONTRACTACIO 1r TR 2022'!X22+'CONTRACTACIO 2n TR 2022'!X22+'CONTRACTACIO 3r TR 2022'!X22+'CONTRACTACIO 4t TR 2022'!X22</f>
        <v>0</v>
      </c>
      <c r="AD22" s="14">
        <f>'CONTRACTACIO 1r TR 2022'!Y22+'CONTRACTACIO 2n TR 2022'!Y22+'CONTRACTACIO 3r TR 2022'!Y22+'CONTRACTACIO 4t TR 2022'!Y22</f>
        <v>0</v>
      </c>
      <c r="AE22" s="21" t="str">
        <f t="shared" si="11"/>
        <v/>
      </c>
    </row>
    <row r="23" spans="1:31" s="40" customFormat="1" ht="39.9" customHeight="1" x14ac:dyDescent="0.3">
      <c r="A23" s="88" t="s">
        <v>47</v>
      </c>
      <c r="B23" s="77">
        <f>'CONTRACTACIO 1r TR 2022'!B23+'CONTRACTACIO 2n TR 2022'!B23+'CONTRACTACIO 3r TR 2022'!B23+'CONTRACTACIO 4t TR 2022'!B23</f>
        <v>0</v>
      </c>
      <c r="C23" s="62" t="str">
        <f t="shared" si="0"/>
        <v/>
      </c>
      <c r="D23" s="73">
        <f>'CONTRACTACIO 1r TR 2022'!D23+'CONTRACTACIO 2n TR 2022'!D23+'CONTRACTACIO 3r TR 2022'!D23+'CONTRACTACIO 4t TR 2022'!D23</f>
        <v>0</v>
      </c>
      <c r="E23" s="74">
        <f>'CONTRACTACIO 1r TR 2022'!E23+'CONTRACTACIO 2n TR 2022'!E23+'CONTRACTACIO 3r TR 2022'!E23+'CONTRACTACIO 4t TR 2022'!E23</f>
        <v>0</v>
      </c>
      <c r="F23" s="63" t="str">
        <f t="shared" si="1"/>
        <v/>
      </c>
      <c r="G23" s="77">
        <f>'CONTRACTACIO 1r TR 2022'!G23+'CONTRACTACIO 2n TR 2022'!G23+'CONTRACTACIO 3r TR 2022'!G23+'CONTRACTACIO 4t TR 2022'!G23</f>
        <v>0</v>
      </c>
      <c r="H23" s="62" t="str">
        <f t="shared" si="2"/>
        <v/>
      </c>
      <c r="I23" s="73">
        <f>'CONTRACTACIO 1r TR 2022'!I23+'CONTRACTACIO 2n TR 2022'!I23+'CONTRACTACIO 3r TR 2022'!I23+'CONTRACTACIO 4t TR 2022'!I23</f>
        <v>0</v>
      </c>
      <c r="J23" s="74">
        <f>'CONTRACTACIO 1r TR 2022'!J23+'CONTRACTACIO 2n TR 2022'!J23+'CONTRACTACIO 3r TR 2022'!J23+'CONTRACTACIO 4t TR 2022'!J23</f>
        <v>0</v>
      </c>
      <c r="K23" s="63" t="str">
        <f t="shared" si="3"/>
        <v/>
      </c>
      <c r="L23" s="77">
        <f>'CONTRACTACIO 1r TR 2022'!L23+'CONTRACTACIO 2n TR 2022'!L23+'CONTRACTACIO 3r TR 2022'!L23+'CONTRACTACIO 4t TR 2022'!L23</f>
        <v>0</v>
      </c>
      <c r="M23" s="62" t="str">
        <f t="shared" si="4"/>
        <v/>
      </c>
      <c r="N23" s="73">
        <f>'CONTRACTACIO 1r TR 2022'!N23+'CONTRACTACIO 2n TR 2022'!N23+'CONTRACTACIO 3r TR 2022'!N23+'CONTRACTACIO 4t TR 2022'!N23</f>
        <v>0</v>
      </c>
      <c r="O23" s="74">
        <f>'CONTRACTACIO 1r TR 2022'!O23+'CONTRACTACIO 2n TR 2022'!O23+'CONTRACTACIO 3r TR 2022'!O23+'CONTRACTACIO 4t TR 2022'!O23</f>
        <v>0</v>
      </c>
      <c r="P23" s="63" t="str">
        <f t="shared" si="5"/>
        <v/>
      </c>
      <c r="Q23" s="77">
        <f>'CONTRACTACIO 1r TR 2022'!Q23+'CONTRACTACIO 2n TR 2022'!Q23+'CONTRACTACIO 3r TR 2022'!Q23+'CONTRACTACIO 4t TR 2022'!Q23</f>
        <v>0</v>
      </c>
      <c r="R23" s="62" t="str">
        <f t="shared" si="6"/>
        <v/>
      </c>
      <c r="S23" s="73">
        <f>'CONTRACTACIO 1r TR 2022'!S23+'CONTRACTACIO 2n TR 2022'!S23+'CONTRACTACIO 3r TR 2022'!S23+'CONTRACTACIO 4t TR 2022'!S23</f>
        <v>0</v>
      </c>
      <c r="T23" s="74">
        <f>'CONTRACTACIO 1r TR 2022'!T23+'CONTRACTACIO 2n TR 2022'!T23+'CONTRACTACIO 3r TR 2022'!T23+'CONTRACTACIO 4t TR 2022'!T23</f>
        <v>0</v>
      </c>
      <c r="U23" s="63" t="str">
        <f t="shared" si="7"/>
        <v/>
      </c>
      <c r="V23" s="77">
        <f>'CONTRACTACIO 1r TR 2022'!AA23+'CONTRACTACIO 2n TR 2022'!AA23+'CONTRACTACIO 3r TR 2022'!AA23+'CONTRACTACIO 4t TR 2022'!AA23</f>
        <v>0</v>
      </c>
      <c r="W23" s="62" t="str">
        <f t="shared" si="8"/>
        <v/>
      </c>
      <c r="X23" s="73">
        <f>'CONTRACTACIO 1r TR 2022'!AC23+'CONTRACTACIO 2n TR 2022'!AC23+'CONTRACTACIO 3r TR 2022'!AC23+'CONTRACTACIO 4t TR 2022'!AC23</f>
        <v>0</v>
      </c>
      <c r="Y23" s="74">
        <f>'CONTRACTACIO 1r TR 2022'!AD23+'CONTRACTACIO 2n TR 2022'!AD23+'CONTRACTACIO 3r TR 2022'!AD23+'CONTRACTACIO 4t TR 2022'!AD23</f>
        <v>0</v>
      </c>
      <c r="Z23" s="63" t="str">
        <f t="shared" si="9"/>
        <v/>
      </c>
      <c r="AA23" s="77">
        <f>'CONTRACTACIO 1r TR 2022'!V23+'CONTRACTACIO 2n TR 2022'!V23+'CONTRACTACIO 3r TR 2022'!V23+'CONTRACTACIO 4t TR 2022'!V23</f>
        <v>0</v>
      </c>
      <c r="AB23" s="20" t="str">
        <f t="shared" si="10"/>
        <v/>
      </c>
      <c r="AC23" s="73">
        <f>'CONTRACTACIO 1r TR 2022'!X23+'CONTRACTACIO 2n TR 2022'!X23+'CONTRACTACIO 3r TR 2022'!X23+'CONTRACTACIO 4t TR 2022'!X23</f>
        <v>0</v>
      </c>
      <c r="AD23" s="74">
        <f>'CONTRACTACIO 1r TR 2022'!Y23+'CONTRACTACIO 2n TR 2022'!Y23+'CONTRACTACIO 3r TR 2022'!Y23+'CONTRACTACIO 4t TR 2022'!Y23</f>
        <v>0</v>
      </c>
      <c r="AE23" s="63" t="str">
        <f t="shared" si="11"/>
        <v/>
      </c>
    </row>
    <row r="24" spans="1:31" s="40" customFormat="1" ht="36" customHeight="1" x14ac:dyDescent="0.3">
      <c r="A24" s="90" t="s">
        <v>52</v>
      </c>
      <c r="B24" s="77">
        <f>'CONTRACTACIO 1r TR 2022'!B24+'CONTRACTACIO 2n TR 2022'!B24+'CONTRACTACIO 3r TR 2022'!B24+'CONTRACTACIO 4t TR 2022'!B24</f>
        <v>0</v>
      </c>
      <c r="C24" s="62" t="str">
        <f t="shared" si="0"/>
        <v/>
      </c>
      <c r="D24" s="73">
        <f>'CONTRACTACIO 1r TR 2022'!D24+'CONTRACTACIO 2n TR 2022'!D24+'CONTRACTACIO 3r TR 2022'!D24+'CONTRACTACIO 4t TR 2022'!D24</f>
        <v>0</v>
      </c>
      <c r="E24" s="74">
        <f>'CONTRACTACIO 1r TR 2022'!E24+'CONTRACTACIO 2n TR 2022'!E24+'CONTRACTACIO 3r TR 2022'!E24+'CONTRACTACIO 4t TR 2022'!E24</f>
        <v>0</v>
      </c>
      <c r="F24" s="63" t="str">
        <f t="shared" si="1"/>
        <v/>
      </c>
      <c r="G24" s="77">
        <f>'CONTRACTACIO 1r TR 2022'!G24+'CONTRACTACIO 2n TR 2022'!G24+'CONTRACTACIO 3r TR 2022'!G24+'CONTRACTACIO 4t TR 2022'!G24</f>
        <v>3</v>
      </c>
      <c r="H24" s="62">
        <f t="shared" si="2"/>
        <v>1.7133066818960593E-3</v>
      </c>
      <c r="I24" s="73">
        <f>'CONTRACTACIO 1r TR 2022'!I24+'CONTRACTACIO 2n TR 2022'!I24+'CONTRACTACIO 3r TR 2022'!I24+'CONTRACTACIO 4t TR 2022'!I24</f>
        <v>1053635.3500000001</v>
      </c>
      <c r="J24" s="74">
        <f>'CONTRACTACIO 1r TR 2022'!J24+'CONTRACTACIO 2n TR 2022'!J24+'CONTRACTACIO 3r TR 2022'!J24+'CONTRACTACIO 4t TR 2022'!J24</f>
        <v>1274898.7735000001</v>
      </c>
      <c r="K24" s="63">
        <f t="shared" si="3"/>
        <v>7.0632765684026239E-2</v>
      </c>
      <c r="L24" s="77">
        <f>'CONTRACTACIO 1r TR 2022'!L24+'CONTRACTACIO 2n TR 2022'!L24+'CONTRACTACIO 3r TR 2022'!L24+'CONTRACTACIO 4t TR 2022'!L24</f>
        <v>0</v>
      </c>
      <c r="M24" s="62" t="str">
        <f t="shared" si="4"/>
        <v/>
      </c>
      <c r="N24" s="73">
        <f>'CONTRACTACIO 1r TR 2022'!N24+'CONTRACTACIO 2n TR 2022'!N24+'CONTRACTACIO 3r TR 2022'!N24+'CONTRACTACIO 4t TR 2022'!N24</f>
        <v>0</v>
      </c>
      <c r="O24" s="74">
        <f>'CONTRACTACIO 1r TR 2022'!O24+'CONTRACTACIO 2n TR 2022'!O24+'CONTRACTACIO 3r TR 2022'!O24+'CONTRACTACIO 4t TR 2022'!O24</f>
        <v>0</v>
      </c>
      <c r="P24" s="63" t="str">
        <f t="shared" si="5"/>
        <v/>
      </c>
      <c r="Q24" s="77">
        <f>'CONTRACTACIO 1r TR 2022'!Q24+'CONTRACTACIO 2n TR 2022'!Q24+'CONTRACTACIO 3r TR 2022'!Q24+'CONTRACTACIO 4t TR 2022'!Q24</f>
        <v>0</v>
      </c>
      <c r="R24" s="62" t="str">
        <f t="shared" si="6"/>
        <v/>
      </c>
      <c r="S24" s="73">
        <f>'CONTRACTACIO 1r TR 2022'!S24+'CONTRACTACIO 2n TR 2022'!S24+'CONTRACTACIO 3r TR 2022'!S24+'CONTRACTACIO 4t TR 2022'!S24</f>
        <v>0</v>
      </c>
      <c r="T24" s="74">
        <f>'CONTRACTACIO 1r TR 2022'!T24+'CONTRACTACIO 2n TR 2022'!T24+'CONTRACTACIO 3r TR 2022'!T24+'CONTRACTACIO 4t TR 2022'!T24</f>
        <v>0</v>
      </c>
      <c r="U24" s="63" t="str">
        <f t="shared" si="7"/>
        <v/>
      </c>
      <c r="V24" s="77">
        <f>'CONTRACTACIO 1r TR 2022'!AA24+'CONTRACTACIO 2n TR 2022'!AA24+'CONTRACTACIO 3r TR 2022'!AA24+'CONTRACTACIO 4t TR 2022'!AA24</f>
        <v>0</v>
      </c>
      <c r="W24" s="62" t="str">
        <f t="shared" si="8"/>
        <v/>
      </c>
      <c r="X24" s="73">
        <f>'CONTRACTACIO 1r TR 2022'!AC24+'CONTRACTACIO 2n TR 2022'!AC24+'CONTRACTACIO 3r TR 2022'!AC24+'CONTRACTACIO 4t TR 2022'!AC24</f>
        <v>0</v>
      </c>
      <c r="Y24" s="74">
        <f>'CONTRACTACIO 1r TR 2022'!AD24+'CONTRACTACIO 2n TR 2022'!AD24+'CONTRACTACIO 3r TR 2022'!AD24+'CONTRACTACIO 4t TR 2022'!AD24</f>
        <v>0</v>
      </c>
      <c r="Z24" s="63" t="str">
        <f t="shared" si="9"/>
        <v/>
      </c>
      <c r="AA24" s="77">
        <f>'CONTRACTACIO 1r TR 2022'!V24+'CONTRACTACIO 2n TR 2022'!V24+'CONTRACTACIO 3r TR 2022'!V24+'CONTRACTACIO 4t TR 2022'!V24</f>
        <v>0</v>
      </c>
      <c r="AB24" s="20" t="str">
        <f t="shared" si="10"/>
        <v/>
      </c>
      <c r="AC24" s="73">
        <f>'CONTRACTACIO 1r TR 2022'!X24+'CONTRACTACIO 2n TR 2022'!X24+'CONTRACTACIO 3r TR 2022'!X24+'CONTRACTACIO 4t TR 2022'!X24</f>
        <v>0</v>
      </c>
      <c r="AD24" s="74">
        <f>'CONTRACTACIO 1r TR 2022'!Y24+'CONTRACTACIO 2n TR 2022'!Y24+'CONTRACTACIO 3r TR 2022'!Y24+'CONTRACTACIO 4t TR 2022'!Y24</f>
        <v>0</v>
      </c>
      <c r="AE24" s="63" t="str">
        <f t="shared" si="11"/>
        <v/>
      </c>
    </row>
    <row r="25" spans="1:31" ht="33" customHeight="1" thickBot="1" x14ac:dyDescent="0.35">
      <c r="A25" s="78" t="s">
        <v>0</v>
      </c>
      <c r="B25" s="16">
        <f t="shared" ref="B25:AE25" si="12">SUM(B13:B24)</f>
        <v>57</v>
      </c>
      <c r="C25" s="17">
        <f t="shared" si="12"/>
        <v>1</v>
      </c>
      <c r="D25" s="18">
        <f t="shared" si="12"/>
        <v>45199808.48231405</v>
      </c>
      <c r="E25" s="18">
        <f t="shared" si="12"/>
        <v>49822322.688999996</v>
      </c>
      <c r="F25" s="19">
        <f t="shared" si="12"/>
        <v>1</v>
      </c>
      <c r="G25" s="16">
        <f t="shared" si="12"/>
        <v>1751</v>
      </c>
      <c r="H25" s="17">
        <f t="shared" si="12"/>
        <v>1</v>
      </c>
      <c r="I25" s="18">
        <f t="shared" si="12"/>
        <v>15028230.822644627</v>
      </c>
      <c r="J25" s="18">
        <f t="shared" si="12"/>
        <v>18049679.368400004</v>
      </c>
      <c r="K25" s="19">
        <f t="shared" si="12"/>
        <v>0.99999999999999978</v>
      </c>
      <c r="L25" s="16">
        <f t="shared" si="12"/>
        <v>290</v>
      </c>
      <c r="M25" s="17">
        <f t="shared" si="12"/>
        <v>1</v>
      </c>
      <c r="N25" s="18">
        <f t="shared" si="12"/>
        <v>563104.94000000006</v>
      </c>
      <c r="O25" s="18">
        <f t="shared" si="12"/>
        <v>681356.9804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4" customFormat="1" ht="18.600000000000001" customHeight="1" x14ac:dyDescent="0.3">
      <c r="B26" s="25"/>
      <c r="H26" s="25"/>
      <c r="N26" s="25"/>
    </row>
    <row r="27" spans="1:31" s="47" customFormat="1" ht="34.35" customHeight="1" x14ac:dyDescent="0.3">
      <c r="A27" s="125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265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350000000000001" customHeight="1" x14ac:dyDescent="0.3">
      <c r="A28" s="126" t="str">
        <f>'CONTRACTACIO 1r TR 2022'!A28:Q28</f>
        <v>https://bcnroc.ajuntament.barcelona.cat/jspui/bitstream/11703/123722/5/GM_Pressupost_2022.pdf#page=265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4.1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21.6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5"/>
      <c r="W30" s="45"/>
      <c r="X30" s="45"/>
      <c r="Y30" s="47"/>
      <c r="Z30" s="47"/>
      <c r="AA30" s="47"/>
      <c r="AB30" s="47"/>
      <c r="AC30" s="45"/>
      <c r="AD30" s="45"/>
      <c r="AE30" s="45"/>
    </row>
    <row r="31" spans="1:31" s="51" customFormat="1" ht="18" customHeight="1" x14ac:dyDescent="0.3">
      <c r="A31" s="151" t="s">
        <v>10</v>
      </c>
      <c r="B31" s="154" t="s">
        <v>17</v>
      </c>
      <c r="C31" s="155"/>
      <c r="D31" s="155"/>
      <c r="E31" s="155"/>
      <c r="F31" s="156"/>
      <c r="G31" s="24"/>
      <c r="H31" s="47"/>
      <c r="I31" s="47"/>
      <c r="J31" s="160" t="s">
        <v>15</v>
      </c>
      <c r="K31" s="161"/>
      <c r="L31" s="154" t="s">
        <v>16</v>
      </c>
      <c r="M31" s="155"/>
      <c r="N31" s="155"/>
      <c r="O31" s="155"/>
      <c r="P31" s="156"/>
      <c r="Q31" s="48"/>
      <c r="R31" s="68"/>
      <c r="S31" s="45"/>
      <c r="T31" s="45"/>
      <c r="U31" s="45"/>
      <c r="V31" s="48"/>
      <c r="W31" s="48"/>
      <c r="X31" s="68"/>
      <c r="Y31" s="47"/>
      <c r="Z31" s="47"/>
      <c r="AA31" s="47"/>
      <c r="AB31" s="47"/>
      <c r="AC31" s="48"/>
      <c r="AD31" s="48"/>
      <c r="AE31" s="68"/>
    </row>
    <row r="32" spans="1:31" s="47" customFormat="1" ht="18" customHeight="1" thickBot="1" x14ac:dyDescent="0.35">
      <c r="A32" s="152"/>
      <c r="B32" s="157"/>
      <c r="C32" s="158"/>
      <c r="D32" s="158"/>
      <c r="E32" s="158"/>
      <c r="F32" s="159"/>
      <c r="G32" s="24"/>
      <c r="J32" s="162"/>
      <c r="K32" s="163"/>
      <c r="L32" s="166"/>
      <c r="M32" s="167"/>
      <c r="N32" s="167"/>
      <c r="O32" s="167"/>
      <c r="P32" s="168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47" customFormat="1" ht="40.35" customHeight="1" thickBot="1" x14ac:dyDescent="0.35">
      <c r="A33" s="153"/>
      <c r="B33" s="52" t="s">
        <v>14</v>
      </c>
      <c r="C33" s="33" t="s">
        <v>8</v>
      </c>
      <c r="D33" s="34" t="s">
        <v>48</v>
      </c>
      <c r="E33" s="35" t="s">
        <v>49</v>
      </c>
      <c r="F33" s="53" t="s">
        <v>9</v>
      </c>
      <c r="G33" s="24"/>
      <c r="H33" s="24"/>
      <c r="I33" s="24"/>
      <c r="J33" s="164"/>
      <c r="K33" s="165"/>
      <c r="L33" s="52" t="s">
        <v>14</v>
      </c>
      <c r="M33" s="33" t="s">
        <v>8</v>
      </c>
      <c r="N33" s="34" t="s">
        <v>48</v>
      </c>
      <c r="O33" s="35" t="s">
        <v>49</v>
      </c>
      <c r="P33" s="53" t="s">
        <v>9</v>
      </c>
      <c r="Q33" s="48"/>
      <c r="R33" s="68"/>
      <c r="S33" s="45"/>
      <c r="T33" s="45"/>
      <c r="U33" s="45"/>
      <c r="V33" s="48"/>
      <c r="W33" s="48"/>
      <c r="X33" s="68"/>
      <c r="AC33" s="48"/>
      <c r="AD33" s="48"/>
      <c r="AE33" s="68"/>
    </row>
    <row r="34" spans="1:33" s="24" customFormat="1" ht="47.4" customHeight="1" x14ac:dyDescent="0.3">
      <c r="A34" s="39" t="s">
        <v>25</v>
      </c>
      <c r="B34" s="9">
        <f t="shared" ref="B34:B43" si="13">B13+G13+L13+Q13+V13+AA13</f>
        <v>43</v>
      </c>
      <c r="C34" s="8">
        <f t="shared" ref="C34:C40" si="14">IF(B34,B34/$B$46,"")</f>
        <v>2.0495710200190656E-2</v>
      </c>
      <c r="D34" s="10">
        <f t="shared" ref="D34:D43" si="15">D13+I13+N13+S13+X13+AC13</f>
        <v>47461184.640000001</v>
      </c>
      <c r="E34" s="11">
        <f t="shared" ref="E34:E43" si="16">E13+J13+O13+T13+Y13+AD13</f>
        <v>53038363.973100007</v>
      </c>
      <c r="F34" s="21">
        <f t="shared" ref="F34:F40" si="17">IF(E34,E34/$E$46,"")</f>
        <v>0.77368001681514842</v>
      </c>
      <c r="J34" s="149" t="s">
        <v>3</v>
      </c>
      <c r="K34" s="150"/>
      <c r="L34" s="54">
        <f>B25</f>
        <v>57</v>
      </c>
      <c r="M34" s="8">
        <f t="shared" ref="M34:M39" si="18">IF(L34,L34/$L$40,"")</f>
        <v>2.7168732125834129E-2</v>
      </c>
      <c r="N34" s="55">
        <f>D25</f>
        <v>45199808.48231405</v>
      </c>
      <c r="O34" s="55">
        <f>E25</f>
        <v>49822322.688999996</v>
      </c>
      <c r="P34" s="56">
        <f t="shared" ref="P34:P39" si="19">IF(O34,O34/$O$40,"")</f>
        <v>0.72676705253098106</v>
      </c>
    </row>
    <row r="35" spans="1:33" s="24" customFormat="1" ht="30" customHeight="1" x14ac:dyDescent="0.3">
      <c r="A35" s="41" t="s">
        <v>18</v>
      </c>
      <c r="B35" s="12">
        <f t="shared" si="13"/>
        <v>7</v>
      </c>
      <c r="C35" s="8">
        <f t="shared" si="14"/>
        <v>3.3365109628217351E-3</v>
      </c>
      <c r="D35" s="13">
        <f t="shared" si="15"/>
        <v>5943301.8399999999</v>
      </c>
      <c r="E35" s="14">
        <f t="shared" si="16"/>
        <v>6578774.1560000004</v>
      </c>
      <c r="F35" s="21">
        <f t="shared" si="17"/>
        <v>9.5965744762010793E-2</v>
      </c>
      <c r="J35" s="145" t="s">
        <v>1</v>
      </c>
      <c r="K35" s="146"/>
      <c r="L35" s="57">
        <f>G25</f>
        <v>1751</v>
      </c>
      <c r="M35" s="8">
        <f t="shared" si="18"/>
        <v>0.83460438512869395</v>
      </c>
      <c r="N35" s="58">
        <f>I25</f>
        <v>15028230.822644627</v>
      </c>
      <c r="O35" s="58">
        <f>J25</f>
        <v>18049679.368400004</v>
      </c>
      <c r="P35" s="56">
        <f t="shared" si="19"/>
        <v>0.26329387241911073</v>
      </c>
    </row>
    <row r="36" spans="1:33" s="24" customFormat="1" ht="30" customHeight="1" x14ac:dyDescent="0.3">
      <c r="A36" s="41" t="s">
        <v>19</v>
      </c>
      <c r="B36" s="12">
        <f t="shared" si="13"/>
        <v>4</v>
      </c>
      <c r="C36" s="8">
        <f t="shared" si="14"/>
        <v>1.9065776930409914E-3</v>
      </c>
      <c r="D36" s="13">
        <f t="shared" si="15"/>
        <v>169795.16</v>
      </c>
      <c r="E36" s="14">
        <f t="shared" si="16"/>
        <v>205452.14</v>
      </c>
      <c r="F36" s="21">
        <f t="shared" si="17"/>
        <v>2.9969667844680619E-3</v>
      </c>
      <c r="J36" s="145" t="s">
        <v>2</v>
      </c>
      <c r="K36" s="146"/>
      <c r="L36" s="57">
        <f>L25</f>
        <v>290</v>
      </c>
      <c r="M36" s="8">
        <f t="shared" si="18"/>
        <v>0.13822688274547187</v>
      </c>
      <c r="N36" s="58">
        <f>N25</f>
        <v>563104.94000000006</v>
      </c>
      <c r="O36" s="58">
        <f>O25</f>
        <v>681356.9804</v>
      </c>
      <c r="P36" s="56">
        <f t="shared" si="19"/>
        <v>9.9390750499082463E-3</v>
      </c>
    </row>
    <row r="37" spans="1:33" ht="30" customHeight="1" x14ac:dyDescent="0.3">
      <c r="A37" s="41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4"/>
      <c r="H37" s="24"/>
      <c r="I37" s="24"/>
      <c r="J37" s="145" t="s">
        <v>34</v>
      </c>
      <c r="K37" s="146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H38" s="24"/>
      <c r="I38" s="24"/>
      <c r="J38" s="145" t="s">
        <v>5</v>
      </c>
      <c r="K38" s="146"/>
      <c r="L38" s="57">
        <f>AA25</f>
        <v>0</v>
      </c>
      <c r="M38" s="8" t="str">
        <f t="shared" si="18"/>
        <v/>
      </c>
      <c r="N38" s="58">
        <f>AC25</f>
        <v>0</v>
      </c>
      <c r="O38" s="58">
        <f>AD25</f>
        <v>0</v>
      </c>
      <c r="P38" s="56" t="str">
        <f t="shared" si="1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13"/>
        <v>7</v>
      </c>
      <c r="C39" s="8">
        <f t="shared" si="14"/>
        <v>3.3365109628217351E-3</v>
      </c>
      <c r="D39" s="13">
        <f t="shared" si="15"/>
        <v>1100673.6600000001</v>
      </c>
      <c r="E39" s="22">
        <f t="shared" si="16"/>
        <v>1331815.1277000001</v>
      </c>
      <c r="F39" s="21">
        <f t="shared" si="17"/>
        <v>1.9427423344283445E-2</v>
      </c>
      <c r="G39" s="24"/>
      <c r="H39" s="24"/>
      <c r="I39" s="24"/>
      <c r="J39" s="145" t="s">
        <v>4</v>
      </c>
      <c r="K39" s="146"/>
      <c r="L39" s="57">
        <f>V25</f>
        <v>0</v>
      </c>
      <c r="M39" s="8" t="str">
        <f t="shared" si="18"/>
        <v/>
      </c>
      <c r="N39" s="58">
        <f>X25</f>
        <v>0</v>
      </c>
      <c r="O39" s="58">
        <f>Y25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13"/>
        <v>7</v>
      </c>
      <c r="C40" s="8">
        <f t="shared" si="14"/>
        <v>3.3365109628217351E-3</v>
      </c>
      <c r="D40" s="13">
        <f t="shared" si="15"/>
        <v>431231.80636363634</v>
      </c>
      <c r="E40" s="14">
        <f t="shared" si="16"/>
        <v>521790.48749999999</v>
      </c>
      <c r="F40" s="21">
        <f t="shared" si="17"/>
        <v>7.6114503333423412E-3</v>
      </c>
      <c r="G40" s="24"/>
      <c r="H40" s="24"/>
      <c r="I40" s="24"/>
      <c r="J40" s="147" t="s">
        <v>0</v>
      </c>
      <c r="K40" s="148"/>
      <c r="L40" s="79">
        <f>SUM(L34:L39)</f>
        <v>2098</v>
      </c>
      <c r="M40" s="17">
        <f>SUM(M34:M39)</f>
        <v>1</v>
      </c>
      <c r="N40" s="80">
        <f>SUM(N34:N39)</f>
        <v>60791144.244958676</v>
      </c>
      <c r="O40" s="81">
        <f>SUM(O34:O39)</f>
        <v>68553359.037799999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13"/>
        <v>112</v>
      </c>
      <c r="C41" s="8">
        <f>IF(B41,B41/$B$46,"")</f>
        <v>5.3384175405147762E-2</v>
      </c>
      <c r="D41" s="13">
        <f t="shared" si="15"/>
        <v>1577677.7885950415</v>
      </c>
      <c r="E41" s="14">
        <f t="shared" si="16"/>
        <v>1907355.1400000001</v>
      </c>
      <c r="F41" s="21">
        <f>IF(E41,E41/$E$46,"")</f>
        <v>2.7822927523482744E-2</v>
      </c>
      <c r="G41" s="24"/>
      <c r="H41" s="24"/>
      <c r="I41" s="24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ht="30" customHeight="1" x14ac:dyDescent="0.3">
      <c r="A42" s="44" t="s">
        <v>32</v>
      </c>
      <c r="B42" s="12">
        <f t="shared" si="13"/>
        <v>1915</v>
      </c>
      <c r="C42" s="8">
        <f>IF(B42,B42/$B$46,"")</f>
        <v>0.91277407054337467</v>
      </c>
      <c r="D42" s="13">
        <f t="shared" si="15"/>
        <v>3053644</v>
      </c>
      <c r="E42" s="14">
        <f t="shared" si="16"/>
        <v>3694909.24</v>
      </c>
      <c r="F42" s="21">
        <f>IF(E42,E42/$E$46,"")</f>
        <v>5.389829604064543E-2</v>
      </c>
      <c r="G42" s="24"/>
      <c r="H42" s="24"/>
      <c r="I42" s="24"/>
      <c r="J42" s="48"/>
      <c r="K42" s="48"/>
      <c r="L42" s="68"/>
      <c r="M42" s="49"/>
      <c r="N42" s="45"/>
      <c r="O42" s="45"/>
      <c r="P42" s="48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</row>
    <row r="43" spans="1:33" ht="30" customHeight="1" x14ac:dyDescent="0.3">
      <c r="A43" s="76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4"/>
      <c r="H43" s="24"/>
      <c r="I43" s="24"/>
      <c r="J43" s="48"/>
      <c r="K43" s="48"/>
      <c r="L43" s="68"/>
      <c r="M43" s="49"/>
      <c r="N43" s="45"/>
      <c r="O43" s="45"/>
      <c r="P43" s="48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</row>
    <row r="44" spans="1:33" ht="30" customHeight="1" x14ac:dyDescent="0.3">
      <c r="A44" s="88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4"/>
      <c r="H44" s="24"/>
      <c r="I44" s="24"/>
      <c r="J44" s="48"/>
      <c r="K44" s="48"/>
      <c r="L44" s="68"/>
      <c r="M44" s="49"/>
      <c r="N44" s="45"/>
      <c r="O44" s="45"/>
      <c r="P44" s="48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</row>
    <row r="45" spans="1:33" ht="30" customHeight="1" x14ac:dyDescent="0.3">
      <c r="A45" s="88" t="s">
        <v>52</v>
      </c>
      <c r="B45" s="12">
        <f t="shared" ref="B45" si="23">B24+G24+L24+Q24+V24+AA24</f>
        <v>3</v>
      </c>
      <c r="C45" s="8">
        <f>IF(B45,B45/$B$46,"")</f>
        <v>1.4299332697807435E-3</v>
      </c>
      <c r="D45" s="13">
        <f t="shared" ref="D45" si="24">D24+I24+N24+S24+X24+AC24</f>
        <v>1053635.3500000001</v>
      </c>
      <c r="E45" s="14">
        <f t="shared" ref="E45" si="25">E24+J24+O24+T24+Y24+AD24</f>
        <v>1274898.7735000001</v>
      </c>
      <c r="F45" s="21">
        <f>IF(E45,E45/$E$46,"")</f>
        <v>1.8597174396618947E-2</v>
      </c>
      <c r="G45" s="24"/>
      <c r="H45" s="24"/>
      <c r="I45" s="24"/>
      <c r="J45" s="48"/>
      <c r="K45" s="48"/>
      <c r="L45" s="68"/>
      <c r="M45" s="49"/>
      <c r="N45" s="45"/>
      <c r="O45" s="45"/>
      <c r="P45" s="48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</row>
    <row r="46" spans="1:33" s="51" customFormat="1" ht="30" customHeight="1" thickBot="1" x14ac:dyDescent="0.35">
      <c r="A46" s="61" t="s">
        <v>0</v>
      </c>
      <c r="B46" s="16">
        <f>SUM(B34:B45)</f>
        <v>2098</v>
      </c>
      <c r="C46" s="17">
        <f>SUM(C34:C45)</f>
        <v>1</v>
      </c>
      <c r="D46" s="18">
        <f>SUM(D34:D45)</f>
        <v>60791144.244958676</v>
      </c>
      <c r="E46" s="18">
        <f>SUM(E34:E45)</f>
        <v>68553359.037799999</v>
      </c>
      <c r="F46" s="19">
        <f>SUM(F34:F45)</f>
        <v>1.0000000000000002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48"/>
      <c r="R46" s="68"/>
      <c r="S46" s="45"/>
      <c r="T46" s="45"/>
      <c r="U46" s="45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s="51" customFormat="1" ht="30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48"/>
      <c r="W47" s="48"/>
      <c r="X47" s="68"/>
      <c r="Y47" s="47"/>
      <c r="Z47" s="47"/>
      <c r="AA47" s="47"/>
      <c r="AB47" s="47"/>
      <c r="AC47" s="48"/>
      <c r="AD47" s="48"/>
      <c r="AE47" s="68"/>
    </row>
    <row r="48" spans="1:33" ht="36" customHeight="1" x14ac:dyDescent="0.3">
      <c r="A48" s="24"/>
      <c r="B48" s="25"/>
      <c r="C48" s="24"/>
      <c r="D48" s="24"/>
      <c r="E48" s="24"/>
      <c r="F48" s="24"/>
      <c r="G48" s="24"/>
      <c r="H48" s="25"/>
      <c r="I48" s="24"/>
      <c r="J48" s="24"/>
      <c r="K48" s="24"/>
      <c r="L48" s="24"/>
      <c r="M48" s="24"/>
      <c r="N48" s="25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</row>
    <row r="49" spans="2:14" s="24" customFormat="1" ht="23.1" customHeigh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1:21" s="24" customFormat="1" x14ac:dyDescent="0.3">
      <c r="B97" s="25"/>
      <c r="H97" s="25"/>
      <c r="N97" s="25"/>
    </row>
    <row r="98" spans="1:21" s="24" customFormat="1" x14ac:dyDescent="0.3">
      <c r="B98" s="25"/>
      <c r="H98" s="25"/>
      <c r="N98" s="25"/>
    </row>
    <row r="99" spans="1:21" s="24" customFormat="1" x14ac:dyDescent="0.3">
      <c r="B99" s="25"/>
      <c r="H99" s="25"/>
      <c r="N99" s="25"/>
    </row>
    <row r="100" spans="1:21" s="24" customFormat="1" x14ac:dyDescent="0.3">
      <c r="B100" s="25"/>
      <c r="H100" s="25"/>
      <c r="N100" s="25"/>
    </row>
    <row r="101" spans="1:21" s="24" customFormat="1" x14ac:dyDescent="0.3">
      <c r="B101" s="25"/>
      <c r="H101" s="25"/>
      <c r="N101" s="25"/>
    </row>
    <row r="102" spans="1:21" s="24" customFormat="1" x14ac:dyDescent="0.3">
      <c r="B102" s="25"/>
      <c r="H102" s="25"/>
      <c r="N102" s="25"/>
    </row>
    <row r="103" spans="1:21" s="24" customFormat="1" x14ac:dyDescent="0.3">
      <c r="B103" s="25"/>
      <c r="H103" s="25"/>
      <c r="N103" s="25"/>
    </row>
    <row r="104" spans="1:21" s="24" customFormat="1" x14ac:dyDescent="0.3">
      <c r="B104" s="25"/>
      <c r="H104" s="25"/>
      <c r="N104" s="25"/>
    </row>
    <row r="105" spans="1:21" s="24" customFormat="1" x14ac:dyDescent="0.3">
      <c r="B105" s="25"/>
      <c r="H105" s="25"/>
      <c r="N105" s="25"/>
    </row>
    <row r="106" spans="1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</row>
    <row r="107" spans="1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1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  <row r="109" spans="1:21" s="24" customFormat="1" x14ac:dyDescent="0.3">
      <c r="A109" s="26"/>
      <c r="B109" s="59"/>
      <c r="C109" s="26"/>
      <c r="D109" s="26"/>
      <c r="E109" s="26"/>
      <c r="F109" s="26"/>
      <c r="G109" s="26"/>
      <c r="H109" s="59"/>
      <c r="I109" s="26"/>
      <c r="J109" s="26"/>
      <c r="K109" s="26"/>
      <c r="L109" s="26"/>
      <c r="M109" s="26"/>
      <c r="N109" s="59"/>
      <c r="O109" s="26"/>
      <c r="P109" s="26"/>
      <c r="Q109" s="26"/>
      <c r="R109" s="26"/>
      <c r="S109" s="26"/>
      <c r="T109" s="26"/>
      <c r="U109" s="26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2022</vt:lpstr>
      <vt:lpstr>CONTRACTACIO 2n TR 2022</vt:lpstr>
      <vt:lpstr>CONTRACTACIO 3r TR 2022</vt:lpstr>
      <vt:lpstr>CONTRACTACIO 4t TR 2022</vt:lpstr>
      <vt:lpstr>2022 - CONTRACTACIÓ ANUAL</vt:lpstr>
      <vt:lpstr>'2022 - CONTRACTACIÓ ANUAL'!Àrea_d'impressió</vt:lpstr>
      <vt:lpstr>'CONTRACTACIO 1r TR 2022'!Àrea_d'impressió</vt:lpstr>
      <vt:lpstr>'CONTRACTACIO 2n TR 2022'!Àrea_d'impressió</vt:lpstr>
      <vt:lpstr>'CONTRACTACIO 3r TR 2022'!Àrea_d'impressió</vt:lpstr>
      <vt:lpstr>'CONTRACTACIO 4t TR 2022'!Àrea_d'impressió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Peric dels pal·lots</cp:lastModifiedBy>
  <cp:lastPrinted>2020-02-14T09:12:43Z</cp:lastPrinted>
  <dcterms:created xsi:type="dcterms:W3CDTF">2016-02-03T12:33:15Z</dcterms:created>
  <dcterms:modified xsi:type="dcterms:W3CDTF">2023-06-13T12:41:38Z</dcterms:modified>
</cp:coreProperties>
</file>