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50" yWindow="3790" windowWidth="19290" windowHeight="10890" tabRatio="700" activeTab="4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 s="1"/>
  <c r="J23" i="7"/>
  <c r="I23" i="7"/>
  <c r="G23" i="7"/>
  <c r="E23" i="7"/>
  <c r="D23" i="7"/>
  <c r="B23" i="7"/>
  <c r="D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F20" i="7" s="1"/>
  <c r="F25" i="7" s="1"/>
  <c r="J20" i="7"/>
  <c r="O20" i="7"/>
  <c r="AD20" i="7"/>
  <c r="T20" i="7"/>
  <c r="U20" i="7"/>
  <c r="Y20" i="7"/>
  <c r="E21" i="7"/>
  <c r="J21" i="7"/>
  <c r="J25" i="7" s="1"/>
  <c r="O21" i="7"/>
  <c r="AD21" i="7"/>
  <c r="T21" i="7"/>
  <c r="U21" i="7"/>
  <c r="Y21" i="7"/>
  <c r="J14" i="7"/>
  <c r="O14" i="7"/>
  <c r="E35" i="7" s="1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 s="1"/>
  <c r="L17" i="7"/>
  <c r="M17" i="7" s="1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 s="1"/>
  <c r="E25" i="6"/>
  <c r="O25" i="6"/>
  <c r="O36" i="6" s="1"/>
  <c r="Y25" i="6"/>
  <c r="O38" i="6" s="1"/>
  <c r="T25" i="6"/>
  <c r="O37" i="6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/>
  <c r="AC25" i="6"/>
  <c r="N39" i="6"/>
  <c r="G25" i="6"/>
  <c r="H15" i="6" s="1"/>
  <c r="B25" i="6"/>
  <c r="L25" i="6"/>
  <c r="L36" i="6" s="1"/>
  <c r="V25" i="6"/>
  <c r="L38" i="6" s="1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20" i="6"/>
  <c r="P24" i="6"/>
  <c r="M16" i="6"/>
  <c r="M19" i="6"/>
  <c r="M20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 s="1"/>
  <c r="J25" i="5"/>
  <c r="O35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/>
  <c r="X25" i="5"/>
  <c r="N38" i="5"/>
  <c r="B25" i="5"/>
  <c r="L34" i="5" s="1"/>
  <c r="G25" i="5"/>
  <c r="H21" i="5" s="1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5" i="5"/>
  <c r="M16" i="5"/>
  <c r="M17" i="5"/>
  <c r="M19" i="5"/>
  <c r="M21" i="5"/>
  <c r="K16" i="5"/>
  <c r="K17" i="5"/>
  <c r="H16" i="5"/>
  <c r="H17" i="5"/>
  <c r="H19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5" i="4" s="1"/>
  <c r="Z24" i="4"/>
  <c r="X25" i="4"/>
  <c r="N38" i="4" s="1"/>
  <c r="W13" i="4"/>
  <c r="W14" i="4"/>
  <c r="W25" i="4" s="1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5" i="4" s="1"/>
  <c r="P19" i="4"/>
  <c r="P17" i="4"/>
  <c r="P24" i="4"/>
  <c r="N25" i="4"/>
  <c r="N36" i="4" s="1"/>
  <c r="L25" i="4"/>
  <c r="M18" i="4" s="1"/>
  <c r="M19" i="4"/>
  <c r="M15" i="4"/>
  <c r="M16" i="4"/>
  <c r="M17" i="4"/>
  <c r="M24" i="4"/>
  <c r="J25" i="4"/>
  <c r="K13" i="4" s="1"/>
  <c r="K16" i="4"/>
  <c r="K17" i="4"/>
  <c r="I25" i="4"/>
  <c r="N35" i="4" s="1"/>
  <c r="G25" i="4"/>
  <c r="H15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Y25" i="1"/>
  <c r="O38" i="1" s="1"/>
  <c r="I25" i="1"/>
  <c r="N35" i="1" s="1"/>
  <c r="N25" i="1"/>
  <c r="N36" i="1" s="1"/>
  <c r="D25" i="1"/>
  <c r="N34" i="1"/>
  <c r="X25" i="1"/>
  <c r="N38" i="1" s="1"/>
  <c r="G25" i="1"/>
  <c r="L35" i="1" s="1"/>
  <c r="H22" i="1"/>
  <c r="L25" i="1"/>
  <c r="M20" i="1" s="1"/>
  <c r="V25" i="1"/>
  <c r="L38" i="1" s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7" i="1"/>
  <c r="P15" i="1"/>
  <c r="M24" i="1"/>
  <c r="M19" i="1"/>
  <c r="M17" i="1"/>
  <c r="M16" i="1"/>
  <c r="M15" i="1"/>
  <c r="K24" i="1"/>
  <c r="K20" i="1"/>
  <c r="K17" i="1"/>
  <c r="K16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O34" i="6"/>
  <c r="F22" i="6"/>
  <c r="L34" i="6"/>
  <c r="C22" i="6"/>
  <c r="R25" i="4"/>
  <c r="W25" i="1"/>
  <c r="F45" i="1"/>
  <c r="H19" i="6"/>
  <c r="M18" i="6"/>
  <c r="P19" i="6"/>
  <c r="P14" i="6"/>
  <c r="Z21" i="6"/>
  <c r="H22" i="6"/>
  <c r="O35" i="6"/>
  <c r="K22" i="6"/>
  <c r="AB25" i="6"/>
  <c r="AE25" i="6"/>
  <c r="M13" i="5"/>
  <c r="AB25" i="5"/>
  <c r="L35" i="5"/>
  <c r="M39" i="5"/>
  <c r="H22" i="5"/>
  <c r="O38" i="5"/>
  <c r="K22" i="5"/>
  <c r="U25" i="5"/>
  <c r="M14" i="4"/>
  <c r="P21" i="4"/>
  <c r="AE25" i="4"/>
  <c r="H19" i="4"/>
  <c r="H22" i="4"/>
  <c r="K22" i="4"/>
  <c r="Z21" i="4"/>
  <c r="U25" i="4"/>
  <c r="AB25" i="4"/>
  <c r="L34" i="1"/>
  <c r="F20" i="1"/>
  <c r="O34" i="1"/>
  <c r="F13" i="1"/>
  <c r="C13" i="1"/>
  <c r="H16" i="1"/>
  <c r="H20" i="1"/>
  <c r="H13" i="1"/>
  <c r="H18" i="1"/>
  <c r="H24" i="1"/>
  <c r="Z25" i="1"/>
  <c r="U25" i="1"/>
  <c r="B46" i="1"/>
  <c r="C42" i="1" s="1"/>
  <c r="X25" i="7"/>
  <c r="N39" i="7"/>
  <c r="Z18" i="6"/>
  <c r="C20" i="6"/>
  <c r="C13" i="6"/>
  <c r="F14" i="6"/>
  <c r="K15" i="6"/>
  <c r="R16" i="6"/>
  <c r="R25" i="6"/>
  <c r="U16" i="6"/>
  <c r="U13" i="6"/>
  <c r="U25" i="6"/>
  <c r="H13" i="6"/>
  <c r="H24" i="6"/>
  <c r="H14" i="6"/>
  <c r="D35" i="7"/>
  <c r="K19" i="6"/>
  <c r="K14" i="6"/>
  <c r="K18" i="6"/>
  <c r="K21" i="6"/>
  <c r="K13" i="6"/>
  <c r="T25" i="7"/>
  <c r="O37" i="7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C14" i="5"/>
  <c r="C13" i="5"/>
  <c r="E25" i="7"/>
  <c r="F23" i="7"/>
  <c r="B46" i="5"/>
  <c r="C34" i="5" s="1"/>
  <c r="D46" i="5"/>
  <c r="E46" i="5"/>
  <c r="F35" i="5" s="1"/>
  <c r="F43" i="5"/>
  <c r="AE21" i="5"/>
  <c r="AE20" i="5"/>
  <c r="F21" i="5"/>
  <c r="F20" i="5"/>
  <c r="P21" i="5"/>
  <c r="C43" i="6"/>
  <c r="B36" i="7"/>
  <c r="S25" i="7"/>
  <c r="N37" i="7"/>
  <c r="V25" i="7"/>
  <c r="Y25" i="7"/>
  <c r="Z20" i="7"/>
  <c r="B34" i="7"/>
  <c r="H18" i="4"/>
  <c r="K15" i="4"/>
  <c r="C15" i="4"/>
  <c r="F15" i="4"/>
  <c r="P14" i="4"/>
  <c r="P13" i="4"/>
  <c r="H24" i="4"/>
  <c r="K20" i="4"/>
  <c r="K24" i="4"/>
  <c r="C14" i="4"/>
  <c r="F14" i="4"/>
  <c r="F20" i="4"/>
  <c r="AD25" i="7"/>
  <c r="O38" i="7" s="1"/>
  <c r="H20" i="4"/>
  <c r="W17" i="4"/>
  <c r="O38" i="4"/>
  <c r="E38" i="7"/>
  <c r="F38" i="7" s="1"/>
  <c r="Z17" i="4"/>
  <c r="C18" i="4"/>
  <c r="C20" i="4"/>
  <c r="O34" i="4"/>
  <c r="M13" i="4"/>
  <c r="W20" i="4"/>
  <c r="M20" i="4"/>
  <c r="P20" i="4"/>
  <c r="L36" i="4"/>
  <c r="F43" i="4"/>
  <c r="K22" i="7"/>
  <c r="Z14" i="7"/>
  <c r="B40" i="7"/>
  <c r="Q25" i="7"/>
  <c r="B25" i="7"/>
  <c r="L34" i="7" s="1"/>
  <c r="C24" i="7"/>
  <c r="B35" i="7"/>
  <c r="B37" i="7"/>
  <c r="AC25" i="7"/>
  <c r="N38" i="7" s="1"/>
  <c r="E37" i="7"/>
  <c r="E34" i="7"/>
  <c r="D40" i="7"/>
  <c r="D38" i="7"/>
  <c r="B42" i="7"/>
  <c r="D41" i="7"/>
  <c r="D45" i="7"/>
  <c r="E45" i="7"/>
  <c r="AA25" i="7"/>
  <c r="B45" i="7"/>
  <c r="D37" i="7"/>
  <c r="B38" i="7"/>
  <c r="C38" i="7" s="1"/>
  <c r="R17" i="7"/>
  <c r="D25" i="7"/>
  <c r="N34" i="7" s="1"/>
  <c r="H22" i="7"/>
  <c r="F38" i="1"/>
  <c r="P17" i="7"/>
  <c r="P16" i="7"/>
  <c r="F37" i="4"/>
  <c r="Z16" i="7"/>
  <c r="P39" i="1"/>
  <c r="M16" i="7"/>
  <c r="F25" i="1"/>
  <c r="F43" i="1"/>
  <c r="F44" i="1"/>
  <c r="F24" i="7"/>
  <c r="C25" i="1"/>
  <c r="C22" i="7"/>
  <c r="C23" i="7"/>
  <c r="C44" i="1"/>
  <c r="Z25" i="6"/>
  <c r="F25" i="6"/>
  <c r="F15" i="7"/>
  <c r="F22" i="7"/>
  <c r="C25" i="6"/>
  <c r="C39" i="5"/>
  <c r="C43" i="5"/>
  <c r="P39" i="5"/>
  <c r="P37" i="5"/>
  <c r="AE25" i="5"/>
  <c r="C43" i="4"/>
  <c r="C45" i="1"/>
  <c r="C37" i="1"/>
  <c r="C15" i="7"/>
  <c r="K24" i="7"/>
  <c r="W25" i="6"/>
  <c r="F37" i="6"/>
  <c r="C37" i="6"/>
  <c r="M37" i="6"/>
  <c r="P37" i="6"/>
  <c r="U13" i="7"/>
  <c r="U16" i="7"/>
  <c r="F45" i="6"/>
  <c r="M34" i="6"/>
  <c r="P34" i="6"/>
  <c r="O34" i="7"/>
  <c r="AB18" i="7"/>
  <c r="AB19" i="7"/>
  <c r="C45" i="6"/>
  <c r="C45" i="5"/>
  <c r="F39" i="5"/>
  <c r="F45" i="5"/>
  <c r="P38" i="5"/>
  <c r="M37" i="5"/>
  <c r="M38" i="5"/>
  <c r="L37" i="7"/>
  <c r="R16" i="7"/>
  <c r="C36" i="5"/>
  <c r="C37" i="5"/>
  <c r="F37" i="5"/>
  <c r="C40" i="5"/>
  <c r="C35" i="5"/>
  <c r="F18" i="7"/>
  <c r="F21" i="7"/>
  <c r="F13" i="7"/>
  <c r="F14" i="7"/>
  <c r="F25" i="5"/>
  <c r="C41" i="5"/>
  <c r="F42" i="5"/>
  <c r="L39" i="7"/>
  <c r="W20" i="7"/>
  <c r="W25" i="7"/>
  <c r="O39" i="7"/>
  <c r="Z21" i="7"/>
  <c r="Z25" i="7"/>
  <c r="AE18" i="7"/>
  <c r="AE21" i="7"/>
  <c r="AE17" i="7"/>
  <c r="F25" i="4"/>
  <c r="C38" i="4"/>
  <c r="C25" i="4"/>
  <c r="F38" i="4"/>
  <c r="F45" i="4"/>
  <c r="C45" i="4"/>
  <c r="K16" i="7"/>
  <c r="AB20" i="7"/>
  <c r="AB17" i="7"/>
  <c r="P34" i="4"/>
  <c r="C20" i="7"/>
  <c r="C18" i="7"/>
  <c r="C14" i="7"/>
  <c r="C25" i="7" s="1"/>
  <c r="C13" i="7"/>
  <c r="R13" i="7"/>
  <c r="M19" i="7"/>
  <c r="P19" i="7"/>
  <c r="L38" i="7"/>
  <c r="H16" i="7"/>
  <c r="H24" i="7"/>
  <c r="P34" i="1"/>
  <c r="P37" i="1"/>
  <c r="M34" i="1"/>
  <c r="F43" i="7"/>
  <c r="R25" i="7"/>
  <c r="U25" i="7"/>
  <c r="AB25" i="7"/>
  <c r="P37" i="4"/>
  <c r="M37" i="4"/>
  <c r="M34" i="4"/>
  <c r="F45" i="7"/>
  <c r="F37" i="7"/>
  <c r="C45" i="7"/>
  <c r="M37" i="7"/>
  <c r="M39" i="7"/>
  <c r="P39" i="7"/>
  <c r="P37" i="7"/>
  <c r="P21" i="6" l="1"/>
  <c r="P18" i="6"/>
  <c r="P15" i="6"/>
  <c r="H18" i="6"/>
  <c r="L35" i="6"/>
  <c r="L40" i="6" s="1"/>
  <c r="H20" i="6"/>
  <c r="B46" i="6"/>
  <c r="C36" i="6" s="1"/>
  <c r="C41" i="6"/>
  <c r="C35" i="6"/>
  <c r="C42" i="6"/>
  <c r="M13" i="6"/>
  <c r="M21" i="6"/>
  <c r="M15" i="6"/>
  <c r="H25" i="6"/>
  <c r="M14" i="6"/>
  <c r="D42" i="7"/>
  <c r="K13" i="7"/>
  <c r="O35" i="7"/>
  <c r="K25" i="6"/>
  <c r="P13" i="6"/>
  <c r="N40" i="6"/>
  <c r="D46" i="6"/>
  <c r="E46" i="6"/>
  <c r="F35" i="6" s="1"/>
  <c r="D39" i="7"/>
  <c r="F36" i="6"/>
  <c r="O40" i="6"/>
  <c r="P35" i="6" s="1"/>
  <c r="O25" i="7"/>
  <c r="P18" i="7" s="1"/>
  <c r="E36" i="7"/>
  <c r="M20" i="5"/>
  <c r="M18" i="5"/>
  <c r="M14" i="5"/>
  <c r="M25" i="5" s="1"/>
  <c r="C42" i="5"/>
  <c r="C46" i="5" s="1"/>
  <c r="L40" i="5"/>
  <c r="M34" i="5" s="1"/>
  <c r="C20" i="5"/>
  <c r="C25" i="5" s="1"/>
  <c r="H25" i="5"/>
  <c r="F41" i="5"/>
  <c r="F40" i="5"/>
  <c r="F34" i="5"/>
  <c r="F36" i="5"/>
  <c r="K20" i="5"/>
  <c r="K25" i="5" s="1"/>
  <c r="E39" i="7"/>
  <c r="P25" i="5"/>
  <c r="P14" i="7"/>
  <c r="N40" i="5"/>
  <c r="O40" i="5"/>
  <c r="P35" i="5" s="1"/>
  <c r="K23" i="7"/>
  <c r="M21" i="4"/>
  <c r="L25" i="7"/>
  <c r="M14" i="7" s="1"/>
  <c r="M25" i="4"/>
  <c r="C37" i="4"/>
  <c r="H23" i="4"/>
  <c r="H21" i="4"/>
  <c r="B46" i="4"/>
  <c r="C36" i="4" s="1"/>
  <c r="L35" i="4"/>
  <c r="H13" i="4"/>
  <c r="H14" i="4"/>
  <c r="E44" i="7"/>
  <c r="K23" i="4"/>
  <c r="K21" i="4"/>
  <c r="AE20" i="7"/>
  <c r="AE25" i="7" s="1"/>
  <c r="E41" i="7"/>
  <c r="K19" i="4"/>
  <c r="K18" i="4"/>
  <c r="N25" i="7"/>
  <c r="N36" i="7" s="1"/>
  <c r="O36" i="4"/>
  <c r="P18" i="4"/>
  <c r="P25" i="4" s="1"/>
  <c r="E46" i="4"/>
  <c r="F44" i="4" s="1"/>
  <c r="I25" i="7"/>
  <c r="N35" i="7" s="1"/>
  <c r="N40" i="7" s="1"/>
  <c r="D36" i="7"/>
  <c r="N40" i="4"/>
  <c r="F34" i="4"/>
  <c r="D46" i="4"/>
  <c r="O35" i="4"/>
  <c r="O40" i="4" s="1"/>
  <c r="K14" i="4"/>
  <c r="K19" i="7"/>
  <c r="K14" i="7"/>
  <c r="B39" i="7"/>
  <c r="B41" i="7"/>
  <c r="M13" i="1"/>
  <c r="P21" i="7"/>
  <c r="P18" i="1"/>
  <c r="P20" i="1"/>
  <c r="C39" i="1"/>
  <c r="C41" i="1"/>
  <c r="C35" i="1"/>
  <c r="G25" i="7"/>
  <c r="H23" i="7" s="1"/>
  <c r="H14" i="1"/>
  <c r="H25" i="1" s="1"/>
  <c r="E42" i="7"/>
  <c r="K20" i="7"/>
  <c r="K18" i="7"/>
  <c r="K21" i="1"/>
  <c r="K18" i="1"/>
  <c r="O36" i="7"/>
  <c r="O40" i="7" s="1"/>
  <c r="P14" i="1"/>
  <c r="P25" i="1" s="1"/>
  <c r="K21" i="7"/>
  <c r="K15" i="7"/>
  <c r="D46" i="1"/>
  <c r="D34" i="7"/>
  <c r="B43" i="7"/>
  <c r="C43" i="7" s="1"/>
  <c r="C36" i="1"/>
  <c r="O35" i="1"/>
  <c r="O40" i="1" s="1"/>
  <c r="P35" i="1" s="1"/>
  <c r="K13" i="1"/>
  <c r="N40" i="1"/>
  <c r="P20" i="7"/>
  <c r="P15" i="7"/>
  <c r="P13" i="7"/>
  <c r="E46" i="1"/>
  <c r="F39" i="1" s="1"/>
  <c r="C34" i="1"/>
  <c r="C40" i="1"/>
  <c r="L36" i="1"/>
  <c r="M14" i="1"/>
  <c r="M18" i="1"/>
  <c r="M21" i="1"/>
  <c r="B44" i="7"/>
  <c r="K15" i="1"/>
  <c r="P25" i="6" l="1"/>
  <c r="C40" i="6"/>
  <c r="C34" i="6"/>
  <c r="C39" i="6"/>
  <c r="M35" i="6"/>
  <c r="M38" i="6"/>
  <c r="C46" i="6"/>
  <c r="M25" i="6"/>
  <c r="M36" i="6"/>
  <c r="F41" i="6"/>
  <c r="F42" i="6"/>
  <c r="P38" i="6"/>
  <c r="F34" i="6"/>
  <c r="E46" i="7"/>
  <c r="F36" i="7" s="1"/>
  <c r="F39" i="6"/>
  <c r="F40" i="6"/>
  <c r="D46" i="7"/>
  <c r="P36" i="6"/>
  <c r="P40" i="6" s="1"/>
  <c r="M21" i="7"/>
  <c r="M35" i="5"/>
  <c r="M36" i="5"/>
  <c r="M40" i="5" s="1"/>
  <c r="M18" i="7"/>
  <c r="M15" i="7"/>
  <c r="M20" i="7"/>
  <c r="M13" i="7"/>
  <c r="L36" i="7"/>
  <c r="F46" i="5"/>
  <c r="P34" i="5"/>
  <c r="P38" i="7"/>
  <c r="P34" i="7"/>
  <c r="P36" i="5"/>
  <c r="P40" i="5" s="1"/>
  <c r="H13" i="7"/>
  <c r="B46" i="7"/>
  <c r="C39" i="7" s="1"/>
  <c r="C37" i="7"/>
  <c r="C44" i="4"/>
  <c r="H14" i="7"/>
  <c r="C35" i="4"/>
  <c r="C34" i="4"/>
  <c r="C39" i="4"/>
  <c r="C41" i="4"/>
  <c r="C40" i="4"/>
  <c r="C42" i="4"/>
  <c r="L40" i="4"/>
  <c r="M38" i="4" s="1"/>
  <c r="H25" i="4"/>
  <c r="F41" i="4"/>
  <c r="F42" i="4"/>
  <c r="K25" i="4"/>
  <c r="P35" i="4"/>
  <c r="P38" i="4"/>
  <c r="F39" i="4"/>
  <c r="F40" i="4"/>
  <c r="F35" i="4"/>
  <c r="F36" i="4"/>
  <c r="P36" i="4"/>
  <c r="P38" i="1"/>
  <c r="H18" i="7"/>
  <c r="H21" i="7"/>
  <c r="H20" i="7"/>
  <c r="L35" i="7"/>
  <c r="H15" i="7"/>
  <c r="H19" i="7"/>
  <c r="M25" i="1"/>
  <c r="K25" i="1"/>
  <c r="F42" i="1"/>
  <c r="K25" i="7"/>
  <c r="P35" i="7"/>
  <c r="P36" i="7"/>
  <c r="P36" i="1"/>
  <c r="P40" i="1" s="1"/>
  <c r="C46" i="1"/>
  <c r="F40" i="1"/>
  <c r="F36" i="1"/>
  <c r="F35" i="1"/>
  <c r="F41" i="1"/>
  <c r="F34" i="1"/>
  <c r="P25" i="7"/>
  <c r="L40" i="1"/>
  <c r="M40" i="6" l="1"/>
  <c r="L40" i="7"/>
  <c r="M38" i="7" s="1"/>
  <c r="F41" i="7"/>
  <c r="F46" i="6"/>
  <c r="F34" i="7"/>
  <c r="F39" i="7"/>
  <c r="F40" i="7"/>
  <c r="F35" i="7"/>
  <c r="F42" i="7"/>
  <c r="F44" i="7"/>
  <c r="M25" i="7"/>
  <c r="C40" i="7"/>
  <c r="C42" i="7"/>
  <c r="C41" i="7"/>
  <c r="C34" i="7"/>
  <c r="C35" i="7"/>
  <c r="C36" i="7"/>
  <c r="C44" i="7"/>
  <c r="M35" i="4"/>
  <c r="M36" i="4"/>
  <c r="C46" i="4"/>
  <c r="P40" i="4"/>
  <c r="F46" i="4"/>
  <c r="M35" i="1"/>
  <c r="M38" i="1"/>
  <c r="H25" i="7"/>
  <c r="M36" i="1"/>
  <c r="P40" i="7"/>
  <c r="F46" i="1"/>
  <c r="M35" i="7" l="1"/>
  <c r="M34" i="7"/>
  <c r="M36" i="7"/>
  <c r="F46" i="7"/>
  <c r="M40" i="4"/>
  <c r="C46" i="7"/>
  <c r="M40" i="1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<sst xmlns="http://schemas.openxmlformats.org/spreadsheetml/2006/main" count="457" uniqueCount="62">
  <si>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</si>
  <si>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</si>
  <si>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</si>
  <si>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</si>
  <si>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</si>
  <si>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</si>
  <si>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</si>
  <si>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</si>
  <si>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</si>
  <si>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</si>
  <si>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</si>
  <si>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</si>
  <si>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</si>
  <si>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</si>
  <si>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</si>
  <si>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</si>
  <si>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</si>
  <si>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</si>
  <si>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</si>
  <si>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</si>
  <si>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</si>
  <si>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</si>
  <si>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</si>
  <si>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</si>
  <si>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</si>
  <si>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</si>
  <si>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</si>
  <si>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</si>
  <si>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</si>
  <si>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</si>
  <si>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</si>
  <si>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</si>
  <si>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</si>
  <si>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</si>
  <si>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</si>
  <si>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</si>
  <si>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</si>
  <si>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</si>
  <si>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</si>
  <si>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</si>
  <si>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</si>
  <si>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</si>
  <si>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</si>
  <si>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</si>
  <si>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</si>
  <si>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</si>
  <si>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</si>
  <si>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</si>
  <si>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</si>
  <si>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</si>
  <si>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</si>
  <si>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</si>
  <si>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</si>
  <si>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</si>
  <si>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</si>
  <si>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</si>
  <si>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</si>
  <si>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</si>
  <si>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</si>
  <si>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</si>
  <si>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MUNICIPAL D'INFORMÀTICA  (IMI)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</si>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</sst>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32</c:v>
                </c:pt>
                <c:pt idx="1">
                  <c:v>21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27</c:v>
                </c:pt>
                <c:pt idx="6">
                  <c:v>25</c:v>
                </c:pt>
                <c:pt idx="7">
                  <c:v>54</c:v>
                </c:pt>
                <c:pt idx="8">
                  <c:v>77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33742606.050000004</c:v>
                </c:pt>
                <c:pt idx="1">
                  <c:v>1882626.8599999999</c:v>
                </c:pt>
                <c:pt idx="2">
                  <c:v>132389.53000000003</c:v>
                </c:pt>
                <c:pt idx="3">
                  <c:v>0</c:v>
                </c:pt>
                <c:pt idx="4">
                  <c:v>0</c:v>
                </c:pt>
                <c:pt idx="5">
                  <c:v>5115408.4399999995</c:v>
                </c:pt>
                <c:pt idx="6">
                  <c:v>4004655.38</c:v>
                </c:pt>
                <c:pt idx="7">
                  <c:v>625288.55000000005</c:v>
                </c:pt>
                <c:pt idx="8">
                  <c:v>95735.87</c:v>
                </c:pt>
                <c:pt idx="9">
                  <c:v>0</c:v>
                </c:pt>
                <c:pt idx="10">
                  <c:v>9161.16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2</c:v>
                </c:pt>
                <c:pt idx="1">
                  <c:v>175</c:v>
                </c:pt>
                <c:pt idx="2">
                  <c:v>62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10527</c:v>
                </c:pt>
                <c:pt idx="1">
                  <c:v>32754910.050000004</c:v>
                </c:pt>
                <c:pt idx="2">
                  <c:v>12724822.789999997</c:v>
                </c:pt>
                <c:pt idx="3">
                  <c:v>0</c:v>
                </c:pt>
                <c:pt idx="4">
                  <c:v>117612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90" zoomScaleNormal="90" workbookViewId="0">
      <selection activeCell="C23" sqref="C23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44655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4" si="2">IF(G13,G13/$G$25,"")</f>
        <v>0.15151515151515152</v>
      </c>
      <c r="I13" s="4">
        <v>4791328.8999999994</v>
      </c>
      <c r="J13" s="5">
        <v>5797507.9800000004</v>
      </c>
      <c r="K13" s="21">
        <f t="shared" ref="K13:K24" si="3">IF(J13,J13/$J$25,"")</f>
        <v>0.78207531178608536</v>
      </c>
      <c r="L13" s="2">
        <v>2</v>
      </c>
      <c r="M13" s="20">
        <f t="shared" ref="M13:M24" si="4">IF(L13,L13/$L$25,"")</f>
        <v>0.15384615384615385</v>
      </c>
      <c r="N13" s="6">
        <v>1928414.67</v>
      </c>
      <c r="O13" s="7">
        <v>2333381.75</v>
      </c>
      <c r="P13" s="21">
        <f t="shared" ref="P13:P24" si="5">IF(O13,O13/$O$25,"")</f>
        <v>0.84546608454249406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6.0606060606060608E-2</v>
      </c>
      <c r="I14" s="6">
        <v>136562.26999999999</v>
      </c>
      <c r="J14" s="7">
        <v>165240.35</v>
      </c>
      <c r="K14" s="21">
        <f t="shared" si="3"/>
        <v>2.2290680528893703E-2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6.0606060606060608E-2</v>
      </c>
      <c r="I18" s="69">
        <v>349437.82999999996</v>
      </c>
      <c r="J18" s="70">
        <v>422819.77999999997</v>
      </c>
      <c r="K18" s="67">
        <f t="shared" si="3"/>
        <v>5.703776733271939E-2</v>
      </c>
      <c r="L18" s="71">
        <v>4</v>
      </c>
      <c r="M18" s="66">
        <f t="shared" si="4"/>
        <v>0.30769230769230771</v>
      </c>
      <c r="N18" s="69">
        <v>302849.82</v>
      </c>
      <c r="O18" s="70">
        <v>366448.28</v>
      </c>
      <c r="P18" s="67">
        <f t="shared" si="5"/>
        <v>0.13277707022390636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0.18181818181818182</v>
      </c>
      <c r="I19" s="6">
        <v>733570.8</v>
      </c>
      <c r="J19" s="7">
        <v>887620.67</v>
      </c>
      <c r="K19" s="21">
        <f t="shared" si="3"/>
        <v>0.1197387247473912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8</v>
      </c>
      <c r="H20" s="66">
        <f t="shared" si="2"/>
        <v>0.24242424242424243</v>
      </c>
      <c r="I20" s="69">
        <v>104171.86</v>
      </c>
      <c r="J20" s="70">
        <v>126047.94999999998</v>
      </c>
      <c r="K20" s="67">
        <f t="shared" si="3"/>
        <v>1.7003683330203346E-2</v>
      </c>
      <c r="L20" s="68">
        <v>5</v>
      </c>
      <c r="M20" s="66">
        <f t="shared" si="4"/>
        <v>0.38461538461538464</v>
      </c>
      <c r="N20" s="69">
        <v>49377.460000000006</v>
      </c>
      <c r="O20" s="70">
        <v>59746.73</v>
      </c>
      <c r="P20" s="67">
        <f t="shared" si="5"/>
        <v>2.1648336744434366E-2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</v>
      </c>
      <c r="W20" s="66">
        <f t="shared" si="8"/>
        <v>1</v>
      </c>
      <c r="X20" s="69">
        <v>4000</v>
      </c>
      <c r="Y20" s="70">
        <v>4840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10</v>
      </c>
      <c r="H21" s="20">
        <f t="shared" si="2"/>
        <v>0.30303030303030304</v>
      </c>
      <c r="I21" s="98">
        <v>11607.77</v>
      </c>
      <c r="J21" s="98">
        <v>13742.420000000002</v>
      </c>
      <c r="K21" s="21">
        <f t="shared" si="3"/>
        <v>1.8538322747069917E-3</v>
      </c>
      <c r="L21" s="2">
        <v>2</v>
      </c>
      <c r="M21" s="20">
        <f t="shared" si="4"/>
        <v>0.15384615384615385</v>
      </c>
      <c r="N21" s="6">
        <v>247.5</v>
      </c>
      <c r="O21" s="7">
        <v>299.46999999999997</v>
      </c>
      <c r="P21" s="21">
        <f t="shared" si="5"/>
        <v>1.0850848916511011E-4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33</v>
      </c>
      <c r="H25" s="17">
        <f t="shared" si="12"/>
        <v>1</v>
      </c>
      <c r="I25" s="18">
        <f t="shared" si="12"/>
        <v>6126679.4299999988</v>
      </c>
      <c r="J25" s="18">
        <f t="shared" si="12"/>
        <v>7412979.1500000004</v>
      </c>
      <c r="K25" s="19">
        <f t="shared" si="12"/>
        <v>1</v>
      </c>
      <c r="L25" s="16">
        <f t="shared" si="12"/>
        <v>13</v>
      </c>
      <c r="M25" s="17">
        <f t="shared" si="12"/>
        <v>1</v>
      </c>
      <c r="N25" s="18">
        <f t="shared" si="12"/>
        <v>2280889.4499999997</v>
      </c>
      <c r="O25" s="18">
        <f t="shared" si="12"/>
        <v>2759876.2300000004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</v>
      </c>
      <c r="W25" s="17">
        <f t="shared" si="12"/>
        <v>1</v>
      </c>
      <c r="X25" s="18">
        <f t="shared" si="12"/>
        <v>4000</v>
      </c>
      <c r="Y25" s="18">
        <f t="shared" si="12"/>
        <v>4840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15" customHeight="1" x14ac:dyDescent="0.35">
      <c r="A27" s="149" t="s">
        <v>61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7</v>
      </c>
      <c r="C34" s="8">
        <f t="shared" ref="C34:C43" si="14">IF(B34,B34/$B$46,"")</f>
        <v>0.14893617021276595</v>
      </c>
      <c r="D34" s="10">
        <f t="shared" ref="D34:D45" si="15">D13+I13+N13+S13+AC13+X13</f>
        <v>6719743.5699999994</v>
      </c>
      <c r="E34" s="11">
        <f t="shared" ref="E34:E45" si="16">E13+J13+O13+T13+AD13+Y13</f>
        <v>8130889.7300000004</v>
      </c>
      <c r="F34" s="21">
        <f t="shared" ref="F34:F43" si="17">IF(E34,E34/$E$46,"")</f>
        <v>0.79889301324323969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2</v>
      </c>
      <c r="C35" s="8">
        <f t="shared" si="14"/>
        <v>4.2553191489361701E-2</v>
      </c>
      <c r="D35" s="13">
        <f t="shared" si="15"/>
        <v>136562.26999999999</v>
      </c>
      <c r="E35" s="14">
        <f t="shared" si="16"/>
        <v>165240.35</v>
      </c>
      <c r="F35" s="21">
        <f t="shared" si="17"/>
        <v>1.6235537008182692E-2</v>
      </c>
      <c r="J35" s="102" t="s">
        <v>1</v>
      </c>
      <c r="K35" s="103"/>
      <c r="L35" s="60">
        <f>G25</f>
        <v>33</v>
      </c>
      <c r="M35" s="8">
        <f t="shared" si="18"/>
        <v>0.7021276595744681</v>
      </c>
      <c r="N35" s="61">
        <f>I25</f>
        <v>6126679.4299999988</v>
      </c>
      <c r="O35" s="61">
        <f>J25</f>
        <v>7412979.1500000004</v>
      </c>
      <c r="P35" s="59">
        <f t="shared" si="19"/>
        <v>0.72835537646048121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13</v>
      </c>
      <c r="M36" s="8">
        <f t="shared" si="18"/>
        <v>0.27659574468085107</v>
      </c>
      <c r="N36" s="61">
        <f>N25</f>
        <v>2280889.4499999997</v>
      </c>
      <c r="O36" s="61">
        <f>O25</f>
        <v>2759876.2300000004</v>
      </c>
      <c r="P36" s="59">
        <f t="shared" si="19"/>
        <v>0.2711690738380107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1</v>
      </c>
      <c r="M38" s="8">
        <f t="shared" si="18"/>
        <v>2.1276595744680851E-2</v>
      </c>
      <c r="N38" s="61">
        <f>X25</f>
        <v>4000</v>
      </c>
      <c r="O38" s="61">
        <f>Y25</f>
        <v>4840</v>
      </c>
      <c r="P38" s="59">
        <f t="shared" si="19"/>
        <v>4.7554970150816202E-4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6</v>
      </c>
      <c r="C39" s="8">
        <f t="shared" si="14"/>
        <v>0.1276595744680851</v>
      </c>
      <c r="D39" s="13">
        <f t="shared" si="15"/>
        <v>652287.64999999991</v>
      </c>
      <c r="E39" s="22">
        <f t="shared" si="16"/>
        <v>789268.06</v>
      </c>
      <c r="F39" s="21">
        <f t="shared" si="17"/>
        <v>7.7548799657629369E-2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6</v>
      </c>
      <c r="C40" s="8">
        <f t="shared" si="14"/>
        <v>0.1276595744680851</v>
      </c>
      <c r="D40" s="13">
        <f t="shared" si="15"/>
        <v>733570.8</v>
      </c>
      <c r="E40" s="23">
        <f t="shared" si="16"/>
        <v>887620.67</v>
      </c>
      <c r="F40" s="21">
        <f t="shared" si="17"/>
        <v>8.7212343940284057E-2</v>
      </c>
      <c r="G40" s="25"/>
      <c r="J40" s="104" t="s">
        <v>0</v>
      </c>
      <c r="K40" s="105"/>
      <c r="L40" s="83">
        <f>SUM(L34:L39)</f>
        <v>47</v>
      </c>
      <c r="M40" s="17">
        <f>SUM(M34:M39)</f>
        <v>1</v>
      </c>
      <c r="N40" s="84">
        <f>SUM(N34:N39)</f>
        <v>8411568.879999999</v>
      </c>
      <c r="O40" s="85">
        <f>SUM(O34:O39)</f>
        <v>10177695.380000001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14</v>
      </c>
      <c r="C41" s="8">
        <f t="shared" si="14"/>
        <v>0.2978723404255319</v>
      </c>
      <c r="D41" s="13">
        <f t="shared" si="15"/>
        <v>157549.32</v>
      </c>
      <c r="E41" s="23">
        <f t="shared" si="16"/>
        <v>190634.68</v>
      </c>
      <c r="F41" s="21">
        <f t="shared" si="17"/>
        <v>1.8730633299814871E-2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95" t="s">
        <v>50</v>
      </c>
      <c r="B42" s="12">
        <f t="shared" si="13"/>
        <v>12</v>
      </c>
      <c r="C42" s="8">
        <f t="shared" si="14"/>
        <v>0.25531914893617019</v>
      </c>
      <c r="D42" s="13">
        <f t="shared" si="15"/>
        <v>11855.27</v>
      </c>
      <c r="E42" s="14">
        <f t="shared" si="16"/>
        <v>14041.890000000001</v>
      </c>
      <c r="F42" s="21">
        <f t="shared" si="17"/>
        <v>1.3796728508492656E-3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47</v>
      </c>
      <c r="C46" s="17">
        <f>SUM(C34:C45)</f>
        <v>1</v>
      </c>
      <c r="D46" s="18">
        <f>SUM(D34:D45)</f>
        <v>8411568.8799999971</v>
      </c>
      <c r="E46" s="18">
        <f>SUM(E34:E45)</f>
        <v>10177695.380000001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5" zoomScaleNormal="85" workbookViewId="0">
      <selection activeCell="B13" sqref="B13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55</v>
      </c>
      <c r="C7" s="32"/>
      <c r="D7" s="32"/>
      <c r="E7" s="32"/>
      <c r="F7" s="32"/>
      <c r="G7" s="33"/>
      <c r="H7" s="73"/>
      <c r="I7" s="90" t="s">
        <v>46</v>
      </c>
      <c r="J7" s="91">
        <v>44769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D'INFORMÀTICA  (IMI)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8</v>
      </c>
      <c r="H13" s="20">
        <f t="shared" ref="H13:H21" si="2">IF(G13,G13/$G$25,"")</f>
        <v>0.16666666666666666</v>
      </c>
      <c r="I13" s="4">
        <v>7914193.1000000006</v>
      </c>
      <c r="J13" s="5">
        <v>9576173.6400000006</v>
      </c>
      <c r="K13" s="21">
        <f t="shared" ref="K13:K21" si="3">IF(J13,J13/$J$25,"")</f>
        <v>0.70598180683222844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6</v>
      </c>
      <c r="H14" s="20">
        <f t="shared" si="2"/>
        <v>0.125</v>
      </c>
      <c r="I14" s="6">
        <v>477284.75</v>
      </c>
      <c r="J14" s="7">
        <v>568331.93000000005</v>
      </c>
      <c r="K14" s="21">
        <f t="shared" si="3"/>
        <v>4.1898989920764178E-2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2.0833333333333332E-2</v>
      </c>
      <c r="I15" s="6">
        <v>7417.8</v>
      </c>
      <c r="J15" s="7">
        <v>8975.5400000000009</v>
      </c>
      <c r="K15" s="21">
        <f t="shared" si="3"/>
        <v>6.617014461837745E-4</v>
      </c>
      <c r="L15" s="2">
        <v>1</v>
      </c>
      <c r="M15" s="20">
        <f t="shared" si="4"/>
        <v>0.2</v>
      </c>
      <c r="N15" s="6">
        <v>9301.35</v>
      </c>
      <c r="O15" s="7">
        <v>11254.63</v>
      </c>
      <c r="P15" s="21">
        <f t="shared" si="5"/>
        <v>0.20442617656536025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5</v>
      </c>
      <c r="H18" s="66">
        <f t="shared" si="2"/>
        <v>0.10416666666666667</v>
      </c>
      <c r="I18" s="69">
        <v>965955.27</v>
      </c>
      <c r="J18" s="70">
        <v>1168805.8799999999</v>
      </c>
      <c r="K18" s="67">
        <f t="shared" si="3"/>
        <v>8.616757778407752E-2</v>
      </c>
      <c r="L18" s="71">
        <v>2</v>
      </c>
      <c r="M18" s="66">
        <f t="shared" si="4"/>
        <v>0.4</v>
      </c>
      <c r="N18" s="69">
        <v>31734.14</v>
      </c>
      <c r="O18" s="70">
        <v>38398.31</v>
      </c>
      <c r="P18" s="67">
        <f t="shared" si="5"/>
        <v>0.69745693104717243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0.14583333333333334</v>
      </c>
      <c r="I19" s="6">
        <v>1752650.19</v>
      </c>
      <c r="J19" s="7">
        <v>2120706.71</v>
      </c>
      <c r="K19" s="21">
        <f t="shared" si="3"/>
        <v>0.15634431988923611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</v>
      </c>
      <c r="H20" s="66">
        <f t="shared" si="2"/>
        <v>0.1875</v>
      </c>
      <c r="I20" s="69">
        <v>79565.3</v>
      </c>
      <c r="J20" s="70">
        <v>96274.010000000009</v>
      </c>
      <c r="K20" s="21">
        <f t="shared" si="3"/>
        <v>7.0975842842782907E-3</v>
      </c>
      <c r="L20" s="68">
        <v>1</v>
      </c>
      <c r="M20" s="66">
        <f t="shared" si="4"/>
        <v>0.2</v>
      </c>
      <c r="N20" s="69">
        <v>4425.3100000000004</v>
      </c>
      <c r="O20" s="70">
        <v>5354.63</v>
      </c>
      <c r="P20" s="67">
        <f t="shared" si="5"/>
        <v>9.7260108757211472E-2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</v>
      </c>
      <c r="W20" s="66">
        <f t="shared" si="8"/>
        <v>1</v>
      </c>
      <c r="X20" s="69">
        <v>82300</v>
      </c>
      <c r="Y20" s="70">
        <v>99583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11</v>
      </c>
      <c r="H21" s="20">
        <f t="shared" si="2"/>
        <v>0.22916666666666666</v>
      </c>
      <c r="I21" s="6">
        <v>13606.11</v>
      </c>
      <c r="J21" s="7">
        <v>15906</v>
      </c>
      <c r="K21" s="21">
        <f t="shared" si="3"/>
        <v>1.1726339811308419E-3</v>
      </c>
      <c r="L21" s="2">
        <v>1</v>
      </c>
      <c r="M21" s="20">
        <f t="shared" si="4"/>
        <v>0.2</v>
      </c>
      <c r="N21" s="6">
        <v>38.979999999999997</v>
      </c>
      <c r="O21" s="7">
        <v>47.17</v>
      </c>
      <c r="P21" s="21">
        <f t="shared" si="5"/>
        <v>8.5678363025599633E-4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1</v>
      </c>
      <c r="H23" s="20">
        <f t="shared" si="13"/>
        <v>2.0833333333333332E-2</v>
      </c>
      <c r="I23" s="6">
        <v>9161.16</v>
      </c>
      <c r="J23" s="7">
        <v>9161.16</v>
      </c>
      <c r="K23" s="21">
        <f t="shared" si="14"/>
        <v>6.753858621008817E-4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48</v>
      </c>
      <c r="H25" s="17">
        <f t="shared" si="32"/>
        <v>1</v>
      </c>
      <c r="I25" s="18">
        <f t="shared" si="32"/>
        <v>11219833.680000002</v>
      </c>
      <c r="J25" s="18">
        <f t="shared" si="32"/>
        <v>13564334.869999999</v>
      </c>
      <c r="K25" s="19">
        <f t="shared" si="32"/>
        <v>1.0000000000000002</v>
      </c>
      <c r="L25" s="16">
        <f t="shared" si="32"/>
        <v>5</v>
      </c>
      <c r="M25" s="17">
        <f t="shared" si="32"/>
        <v>1</v>
      </c>
      <c r="N25" s="18">
        <f t="shared" si="32"/>
        <v>45499.78</v>
      </c>
      <c r="O25" s="18">
        <f t="shared" si="32"/>
        <v>55054.739999999991</v>
      </c>
      <c r="P25" s="19">
        <f t="shared" si="32"/>
        <v>1.0000000000000002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1</v>
      </c>
      <c r="W25" s="17">
        <f t="shared" si="32"/>
        <v>1</v>
      </c>
      <c r="X25" s="18">
        <f t="shared" si="32"/>
        <v>82300</v>
      </c>
      <c r="Y25" s="18">
        <f t="shared" si="32"/>
        <v>99583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15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8</v>
      </c>
      <c r="C34" s="8">
        <f t="shared" ref="C34:C45" si="34">IF(B34,B34/$B$46,"")</f>
        <v>0.14814814814814814</v>
      </c>
      <c r="D34" s="10">
        <f t="shared" ref="D34:D45" si="35">D13+I13+N13+S13+AC13+X13</f>
        <v>7914193.1000000006</v>
      </c>
      <c r="E34" s="11">
        <f t="shared" ref="E34:E45" si="36">E13+J13+O13+T13+AD13+Y13</f>
        <v>9576173.6400000006</v>
      </c>
      <c r="F34" s="21">
        <f t="shared" ref="F34:F42" si="37">IF(E34,E34/$E$46,"")</f>
        <v>0.69802410954736938</v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6</v>
      </c>
      <c r="C35" s="8">
        <f t="shared" si="34"/>
        <v>0.1111111111111111</v>
      </c>
      <c r="D35" s="13">
        <f t="shared" si="35"/>
        <v>477284.75</v>
      </c>
      <c r="E35" s="14">
        <f t="shared" si="36"/>
        <v>568331.93000000005</v>
      </c>
      <c r="F35" s="21">
        <f t="shared" si="37"/>
        <v>4.1426712200426208E-2</v>
      </c>
      <c r="J35" s="102" t="s">
        <v>1</v>
      </c>
      <c r="K35" s="103"/>
      <c r="L35" s="60">
        <f>G25</f>
        <v>48</v>
      </c>
      <c r="M35" s="8">
        <f t="shared" si="38"/>
        <v>0.88888888888888884</v>
      </c>
      <c r="N35" s="61">
        <f>I25</f>
        <v>11219833.680000002</v>
      </c>
      <c r="O35" s="61">
        <f>J25</f>
        <v>13564334.869999999</v>
      </c>
      <c r="P35" s="59">
        <f t="shared" si="39"/>
        <v>0.98872818363327863</v>
      </c>
    </row>
    <row r="36" spans="1:33" ht="30" customHeight="1" x14ac:dyDescent="0.35">
      <c r="A36" s="43" t="s">
        <v>19</v>
      </c>
      <c r="B36" s="12">
        <f t="shared" si="33"/>
        <v>2</v>
      </c>
      <c r="C36" s="8">
        <f t="shared" si="34"/>
        <v>3.7037037037037035E-2</v>
      </c>
      <c r="D36" s="13">
        <f t="shared" si="35"/>
        <v>16719.150000000001</v>
      </c>
      <c r="E36" s="14">
        <f t="shared" si="36"/>
        <v>20230.169999999998</v>
      </c>
      <c r="F36" s="21">
        <f t="shared" si="37"/>
        <v>1.4746126094933574E-3</v>
      </c>
      <c r="G36" s="25"/>
      <c r="J36" s="102" t="s">
        <v>2</v>
      </c>
      <c r="K36" s="103"/>
      <c r="L36" s="60">
        <f>L25</f>
        <v>5</v>
      </c>
      <c r="M36" s="8">
        <f t="shared" si="38"/>
        <v>9.2592592592592587E-2</v>
      </c>
      <c r="N36" s="61">
        <f>N25</f>
        <v>45499.78</v>
      </c>
      <c r="O36" s="61">
        <f>O25</f>
        <v>55054.739999999991</v>
      </c>
      <c r="P36" s="59">
        <f t="shared" si="39"/>
        <v>4.0130366584353134E-3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1</v>
      </c>
      <c r="M38" s="8">
        <f t="shared" si="38"/>
        <v>1.8518518518518517E-2</v>
      </c>
      <c r="N38" s="61">
        <f>X25</f>
        <v>82300</v>
      </c>
      <c r="O38" s="61">
        <f>Y25</f>
        <v>99583</v>
      </c>
      <c r="P38" s="59">
        <f t="shared" si="39"/>
        <v>7.2587797082860426E-3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7</v>
      </c>
      <c r="C39" s="8">
        <f t="shared" si="34"/>
        <v>0.12962962962962962</v>
      </c>
      <c r="D39" s="13">
        <f t="shared" si="35"/>
        <v>997689.41</v>
      </c>
      <c r="E39" s="22">
        <f t="shared" si="36"/>
        <v>1207204.19</v>
      </c>
      <c r="F39" s="21">
        <f t="shared" si="37"/>
        <v>8.7995232902502302E-2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7</v>
      </c>
      <c r="C40" s="8">
        <f t="shared" si="34"/>
        <v>0.12962962962962962</v>
      </c>
      <c r="D40" s="13">
        <f t="shared" si="35"/>
        <v>1752650.19</v>
      </c>
      <c r="E40" s="23">
        <f t="shared" si="36"/>
        <v>2120706.71</v>
      </c>
      <c r="F40" s="21">
        <f t="shared" si="37"/>
        <v>0.1545820354254647</v>
      </c>
      <c r="G40" s="25"/>
      <c r="J40" s="104" t="s">
        <v>0</v>
      </c>
      <c r="K40" s="105"/>
      <c r="L40" s="83">
        <f>SUM(L34:L39)</f>
        <v>54</v>
      </c>
      <c r="M40" s="17">
        <f>SUM(M34:M39)</f>
        <v>0.99999999999999989</v>
      </c>
      <c r="N40" s="84">
        <f>SUM(N34:N39)</f>
        <v>11347633.460000001</v>
      </c>
      <c r="O40" s="85">
        <f>SUM(O34:O39)</f>
        <v>13718972.609999999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11</v>
      </c>
      <c r="C41" s="8">
        <f t="shared" si="34"/>
        <v>0.20370370370370369</v>
      </c>
      <c r="D41" s="13">
        <f t="shared" si="35"/>
        <v>166290.60999999999</v>
      </c>
      <c r="E41" s="23">
        <f t="shared" si="36"/>
        <v>201211.64</v>
      </c>
      <c r="F41" s="21">
        <f t="shared" si="37"/>
        <v>1.4666669707710715E-2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3"/>
        <v>12</v>
      </c>
      <c r="C42" s="8">
        <f t="shared" si="34"/>
        <v>0.22222222222222221</v>
      </c>
      <c r="D42" s="13">
        <f t="shared" si="35"/>
        <v>13645.09</v>
      </c>
      <c r="E42" s="14">
        <f t="shared" si="36"/>
        <v>15953.17</v>
      </c>
      <c r="F42" s="21">
        <f t="shared" si="37"/>
        <v>1.1628545703467222E-3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1</v>
      </c>
      <c r="C44" s="8">
        <f t="shared" si="34"/>
        <v>1.8518518518518517E-2</v>
      </c>
      <c r="D44" s="13">
        <f t="shared" si="35"/>
        <v>9161.16</v>
      </c>
      <c r="E44" s="14">
        <f t="shared" si="36"/>
        <v>9161.16</v>
      </c>
      <c r="F44" s="21">
        <f>IF(E44,E44/$E$46,"")</f>
        <v>6.6777303668660057E-4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54</v>
      </c>
      <c r="C46" s="17">
        <f>SUM(C34:C45)</f>
        <v>1</v>
      </c>
      <c r="D46" s="18">
        <f>SUM(D34:D45)</f>
        <v>11347633.460000001</v>
      </c>
      <c r="E46" s="18">
        <f>SUM(E34:E45)</f>
        <v>13718972.610000001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" sqref="A4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44847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D'INFORMÀTICA  (IMI)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3" si="2">IF(G13,G13/$G$25,"")</f>
        <v>6.25E-2</v>
      </c>
      <c r="I13" s="4">
        <v>2204344.9299999997</v>
      </c>
      <c r="J13" s="5">
        <v>2667257.37</v>
      </c>
      <c r="K13" s="21">
        <f t="shared" ref="K13:K23" si="3">IF(J13,J13/$J$25,"")</f>
        <v>0.84118831428364949</v>
      </c>
      <c r="L13" s="1">
        <v>8</v>
      </c>
      <c r="M13" s="20">
        <f t="shared" ref="M13:M23" si="4">IF(L13,L13/$L$25,"")</f>
        <v>0.42105263157894735</v>
      </c>
      <c r="N13" s="4">
        <v>4549172.1499999994</v>
      </c>
      <c r="O13" s="5">
        <v>5504498.2999999998</v>
      </c>
      <c r="P13" s="21">
        <f t="shared" ref="P13:P23" si="5">IF(O13,O13/$O$25,"")</f>
        <v>0.66863098269933896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0.125</v>
      </c>
      <c r="I14" s="6">
        <v>179492.24</v>
      </c>
      <c r="J14" s="7">
        <v>217185.61</v>
      </c>
      <c r="K14" s="21">
        <f t="shared" si="3"/>
        <v>6.8495076334746843E-2</v>
      </c>
      <c r="L14" s="2">
        <v>4</v>
      </c>
      <c r="M14" s="20">
        <f t="shared" si="4"/>
        <v>0.21052631578947367</v>
      </c>
      <c r="N14" s="6">
        <v>334324.73</v>
      </c>
      <c r="O14" s="7">
        <v>404532.92000000004</v>
      </c>
      <c r="P14" s="21">
        <f t="shared" si="5"/>
        <v>4.9138582499668154E-2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6.25E-2</v>
      </c>
      <c r="I15" s="6">
        <v>29538.880000000001</v>
      </c>
      <c r="J15" s="7">
        <v>35742.050000000003</v>
      </c>
      <c r="K15" s="21">
        <f t="shared" si="3"/>
        <v>1.1272176103703827E-2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4</v>
      </c>
      <c r="M18" s="66">
        <f t="shared" si="4"/>
        <v>0.21052631578947367</v>
      </c>
      <c r="N18" s="69">
        <v>1919093.5899999999</v>
      </c>
      <c r="O18" s="70">
        <v>2322103.2400000002</v>
      </c>
      <c r="P18" s="67">
        <f t="shared" si="5"/>
        <v>0.28206570093599975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3.125E-2</v>
      </c>
      <c r="I19" s="6">
        <v>149000</v>
      </c>
      <c r="J19" s="7">
        <v>180290</v>
      </c>
      <c r="K19" s="21">
        <f t="shared" si="3"/>
        <v>5.6859095371887249E-2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2</v>
      </c>
      <c r="C20" s="66">
        <f t="shared" si="0"/>
        <v>1</v>
      </c>
      <c r="D20" s="69">
        <v>8700</v>
      </c>
      <c r="E20" s="70">
        <v>10527</v>
      </c>
      <c r="F20" s="21">
        <f t="shared" si="1"/>
        <v>1</v>
      </c>
      <c r="G20" s="68">
        <v>4</v>
      </c>
      <c r="H20" s="66">
        <f t="shared" si="2"/>
        <v>0.125</v>
      </c>
      <c r="I20" s="69">
        <v>35471.4</v>
      </c>
      <c r="J20" s="70">
        <v>42920.4</v>
      </c>
      <c r="K20" s="67">
        <f t="shared" si="3"/>
        <v>1.3536053674632812E-2</v>
      </c>
      <c r="L20" s="68">
        <v>1</v>
      </c>
      <c r="M20" s="66">
        <f t="shared" si="4"/>
        <v>5.2631578947368418E-2</v>
      </c>
      <c r="N20" s="69">
        <v>910.8</v>
      </c>
      <c r="O20" s="70">
        <v>1102.07</v>
      </c>
      <c r="P20" s="67">
        <f t="shared" si="5"/>
        <v>1.3386835764913588E-4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19</v>
      </c>
      <c r="H21" s="20">
        <f t="shared" si="2"/>
        <v>0.59375</v>
      </c>
      <c r="I21" s="6">
        <v>22842.25</v>
      </c>
      <c r="J21" s="7">
        <v>27425.329999999998</v>
      </c>
      <c r="K21" s="21">
        <f t="shared" si="3"/>
        <v>8.6492842313798911E-3</v>
      </c>
      <c r="L21" s="2">
        <v>2</v>
      </c>
      <c r="M21" s="20">
        <f t="shared" si="4"/>
        <v>0.10526315789473684</v>
      </c>
      <c r="N21" s="6">
        <v>210</v>
      </c>
      <c r="O21" s="7">
        <v>254.1</v>
      </c>
      <c r="P21" s="21">
        <f t="shared" si="5"/>
        <v>3.0865507344039335E-5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8700</v>
      </c>
      <c r="E25" s="18">
        <f t="shared" si="22"/>
        <v>10527</v>
      </c>
      <c r="F25" s="19">
        <f t="shared" si="22"/>
        <v>1</v>
      </c>
      <c r="G25" s="16">
        <f t="shared" si="22"/>
        <v>32</v>
      </c>
      <c r="H25" s="17">
        <f t="shared" si="22"/>
        <v>1</v>
      </c>
      <c r="I25" s="18">
        <f t="shared" si="22"/>
        <v>2620689.6999999997</v>
      </c>
      <c r="J25" s="18">
        <f t="shared" si="22"/>
        <v>3170820.76</v>
      </c>
      <c r="K25" s="19">
        <f t="shared" si="22"/>
        <v>1</v>
      </c>
      <c r="L25" s="16">
        <f t="shared" si="22"/>
        <v>19</v>
      </c>
      <c r="M25" s="17">
        <f t="shared" si="22"/>
        <v>0.99999999999999989</v>
      </c>
      <c r="N25" s="18">
        <f t="shared" si="22"/>
        <v>6803711.2699999986</v>
      </c>
      <c r="O25" s="18">
        <f t="shared" si="22"/>
        <v>8232490.6299999999</v>
      </c>
      <c r="P25" s="19">
        <f t="shared" si="22"/>
        <v>1.0000000000000002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15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10</v>
      </c>
      <c r="C34" s="8">
        <f t="shared" ref="C34:C42" si="24">IF(B34,B34/$B$46,"")</f>
        <v>0.18867924528301888</v>
      </c>
      <c r="D34" s="10">
        <f t="shared" ref="D34:D45" si="25">D13+I13+N13+S13+AC13+X13</f>
        <v>6753517.0799999991</v>
      </c>
      <c r="E34" s="11">
        <f t="shared" ref="E34:E45" si="26">E13+J13+O13+T13+AD13+Y13</f>
        <v>8171755.6699999999</v>
      </c>
      <c r="F34" s="21">
        <f t="shared" ref="F34:F43" si="27">IF(E34,E34/$E$46,"")</f>
        <v>0.7159515835759086</v>
      </c>
      <c r="J34" s="106" t="s">
        <v>3</v>
      </c>
      <c r="K34" s="107"/>
      <c r="L34" s="57">
        <f>B25</f>
        <v>2</v>
      </c>
      <c r="M34" s="8">
        <f>IF(L34,L34/$L$40,"")</f>
        <v>3.7735849056603772E-2</v>
      </c>
      <c r="N34" s="58">
        <f>D25</f>
        <v>8700</v>
      </c>
      <c r="O34" s="58">
        <f>E25</f>
        <v>10527</v>
      </c>
      <c r="P34" s="59">
        <f>IF(O34,O34/$O$40,"")</f>
        <v>9.2230147653247086E-4</v>
      </c>
    </row>
    <row r="35" spans="1:33" s="25" customFormat="1" ht="30" customHeight="1" x14ac:dyDescent="0.35">
      <c r="A35" s="43" t="s">
        <v>18</v>
      </c>
      <c r="B35" s="12">
        <f t="shared" si="23"/>
        <v>8</v>
      </c>
      <c r="C35" s="8">
        <f t="shared" si="24"/>
        <v>0.15094339622641509</v>
      </c>
      <c r="D35" s="13">
        <f t="shared" si="25"/>
        <v>513816.97</v>
      </c>
      <c r="E35" s="14">
        <f t="shared" si="26"/>
        <v>621718.53</v>
      </c>
      <c r="F35" s="21">
        <f t="shared" si="27"/>
        <v>5.4470591641170067E-2</v>
      </c>
      <c r="J35" s="102" t="s">
        <v>1</v>
      </c>
      <c r="K35" s="103"/>
      <c r="L35" s="60">
        <f>G25</f>
        <v>32</v>
      </c>
      <c r="M35" s="8">
        <f>IF(L35,L35/$L$40,"")</f>
        <v>0.60377358490566035</v>
      </c>
      <c r="N35" s="61">
        <f>I25</f>
        <v>2620689.6999999997</v>
      </c>
      <c r="O35" s="61">
        <f>J25</f>
        <v>3170820.76</v>
      </c>
      <c r="P35" s="59">
        <f>IF(O35,O35/$O$40,"")</f>
        <v>0.27780494621143831</v>
      </c>
    </row>
    <row r="36" spans="1:33" ht="30" customHeight="1" x14ac:dyDescent="0.35">
      <c r="A36" s="43" t="s">
        <v>19</v>
      </c>
      <c r="B36" s="12">
        <f t="shared" si="23"/>
        <v>2</v>
      </c>
      <c r="C36" s="8">
        <f t="shared" si="24"/>
        <v>3.7735849056603772E-2</v>
      </c>
      <c r="D36" s="13">
        <f t="shared" si="25"/>
        <v>29538.880000000001</v>
      </c>
      <c r="E36" s="14">
        <f t="shared" si="26"/>
        <v>35742.050000000003</v>
      </c>
      <c r="F36" s="21">
        <f t="shared" si="27"/>
        <v>3.1314662761753017E-3</v>
      </c>
      <c r="G36" s="25"/>
      <c r="J36" s="102" t="s">
        <v>2</v>
      </c>
      <c r="K36" s="103"/>
      <c r="L36" s="60">
        <f>L25</f>
        <v>19</v>
      </c>
      <c r="M36" s="8">
        <f>IF(L36,L36/$L$40,"")</f>
        <v>0.35849056603773582</v>
      </c>
      <c r="N36" s="61">
        <f>N25</f>
        <v>6803711.2699999986</v>
      </c>
      <c r="O36" s="61">
        <f>O25</f>
        <v>8232490.6299999999</v>
      </c>
      <c r="P36" s="59">
        <f>IF(O36,O36/$O$40,"")</f>
        <v>0.72127275231202914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4</v>
      </c>
      <c r="C39" s="8">
        <f t="shared" si="24"/>
        <v>7.5471698113207544E-2</v>
      </c>
      <c r="D39" s="13">
        <f t="shared" si="25"/>
        <v>1919093.5899999999</v>
      </c>
      <c r="E39" s="22">
        <f t="shared" si="26"/>
        <v>2322103.2400000002</v>
      </c>
      <c r="F39" s="21">
        <f t="shared" si="27"/>
        <v>0.20344630444693024</v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1</v>
      </c>
      <c r="C40" s="8">
        <f t="shared" si="24"/>
        <v>1.8867924528301886E-2</v>
      </c>
      <c r="D40" s="13">
        <f t="shared" si="25"/>
        <v>149000</v>
      </c>
      <c r="E40" s="23">
        <f t="shared" si="26"/>
        <v>180290</v>
      </c>
      <c r="F40" s="21">
        <f t="shared" si="27"/>
        <v>1.5795737931418179E-2</v>
      </c>
      <c r="G40" s="25"/>
      <c r="J40" s="104" t="s">
        <v>0</v>
      </c>
      <c r="K40" s="105"/>
      <c r="L40" s="83">
        <f>SUM(L34:L39)</f>
        <v>53</v>
      </c>
      <c r="M40" s="17">
        <f>SUM(M34:M39)</f>
        <v>1</v>
      </c>
      <c r="N40" s="84">
        <f>SUM(N34:N39)</f>
        <v>9433100.9699999988</v>
      </c>
      <c r="O40" s="85">
        <f>SUM(O34:O39)</f>
        <v>11413838.390000001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7</v>
      </c>
      <c r="C41" s="8">
        <f t="shared" si="24"/>
        <v>0.13207547169811321</v>
      </c>
      <c r="D41" s="13">
        <f t="shared" si="25"/>
        <v>45082.200000000004</v>
      </c>
      <c r="E41" s="23">
        <f t="shared" si="26"/>
        <v>54549.47</v>
      </c>
      <c r="F41" s="21">
        <f t="shared" si="27"/>
        <v>4.7792397382980644E-3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23"/>
        <v>21</v>
      </c>
      <c r="C42" s="8">
        <f t="shared" si="24"/>
        <v>0.39622641509433965</v>
      </c>
      <c r="D42" s="13">
        <f t="shared" si="25"/>
        <v>23052.25</v>
      </c>
      <c r="E42" s="14">
        <f t="shared" si="26"/>
        <v>27679.429999999997</v>
      </c>
      <c r="F42" s="21">
        <f t="shared" si="27"/>
        <v>2.4250763900994744E-3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53</v>
      </c>
      <c r="C46" s="17">
        <f>SUM(C34:C45)</f>
        <v>1</v>
      </c>
      <c r="D46" s="18">
        <f>SUM(D34:D45)</f>
        <v>9433100.9699999988</v>
      </c>
      <c r="E46" s="18">
        <f>SUM(E34:E45)</f>
        <v>11413838.390000001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D28" zoomScale="80" zoomScaleNormal="80" workbookViewId="0">
      <selection activeCell="N43" sqref="N43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44930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D'INFORMÀTICA  (IMI)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1" si="2">IF(G13,G13/$G$25,"")</f>
        <v>6.4516129032258063E-2</v>
      </c>
      <c r="I13" s="4">
        <v>5890281.5499999998</v>
      </c>
      <c r="J13" s="5">
        <v>7127240.6900000004</v>
      </c>
      <c r="K13" s="21">
        <f t="shared" ref="K13:K21" si="3">IF(J13,J13/$J$25,"")</f>
        <v>0.82809652470454231</v>
      </c>
      <c r="L13" s="1">
        <v>3</v>
      </c>
      <c r="M13" s="20">
        <f>IF(L13,L13/$L$25,"")</f>
        <v>0.12</v>
      </c>
      <c r="N13" s="4">
        <v>608715.97</v>
      </c>
      <c r="O13" s="5">
        <v>736546.32</v>
      </c>
      <c r="P13" s="21">
        <f>IF(O13,O13/$O$25,"")</f>
        <v>0.4390996765657475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6.4516129032258063E-2</v>
      </c>
      <c r="I14" s="6">
        <v>366814.92</v>
      </c>
      <c r="J14" s="7">
        <v>443846.04999999993</v>
      </c>
      <c r="K14" s="21">
        <f t="shared" si="3"/>
        <v>5.1569378318390771E-2</v>
      </c>
      <c r="L14" s="2">
        <v>1</v>
      </c>
      <c r="M14" s="20">
        <f>IF(L14,L14/$L$25,"")</f>
        <v>0.04</v>
      </c>
      <c r="N14" s="6">
        <v>69000</v>
      </c>
      <c r="O14" s="7">
        <v>83490</v>
      </c>
      <c r="P14" s="21">
        <f>IF(O14,O14/$O$25,"")</f>
        <v>4.9773423613703294E-2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1.6129032258064516E-2</v>
      </c>
      <c r="I15" s="6">
        <v>13924.5</v>
      </c>
      <c r="J15" s="7">
        <v>16848.650000000001</v>
      </c>
      <c r="K15" s="21">
        <f t="shared" si="3"/>
        <v>1.9576031058610409E-3</v>
      </c>
      <c r="L15" s="2">
        <v>1</v>
      </c>
      <c r="M15" s="20">
        <f>IF(L15,L15/$L$25,"")</f>
        <v>0.04</v>
      </c>
      <c r="N15" s="6">
        <v>49230.3</v>
      </c>
      <c r="O15" s="7">
        <v>59568.66</v>
      </c>
      <c r="P15" s="21">
        <f>IF(O15,O15/$O$25,"")</f>
        <v>3.5512470335137894E-2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3.2258064516129031E-2</v>
      </c>
      <c r="I18" s="69">
        <v>47672.5</v>
      </c>
      <c r="J18" s="70">
        <v>57683.729999999996</v>
      </c>
      <c r="K18" s="67">
        <f t="shared" si="3"/>
        <v>6.7021303787335885E-3</v>
      </c>
      <c r="L18" s="71">
        <v>8</v>
      </c>
      <c r="M18" s="66">
        <f>IF(L18,L18/$L$25,"")</f>
        <v>0.32</v>
      </c>
      <c r="N18" s="69">
        <v>610867.12</v>
      </c>
      <c r="O18" s="70">
        <v>739149.22</v>
      </c>
      <c r="P18" s="67">
        <f>IF(O18,O18/$O$25,"")</f>
        <v>0.44065142221581471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11</v>
      </c>
      <c r="H19" s="20">
        <f t="shared" si="2"/>
        <v>0.17741935483870969</v>
      </c>
      <c r="I19" s="6">
        <v>674352.17999999993</v>
      </c>
      <c r="J19" s="7">
        <v>816037.99999999988</v>
      </c>
      <c r="K19" s="21">
        <f t="shared" si="3"/>
        <v>9.481344340945011E-2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14</v>
      </c>
      <c r="H20" s="66">
        <f t="shared" si="2"/>
        <v>0.22580645161290322</v>
      </c>
      <c r="I20" s="69">
        <v>91218.84</v>
      </c>
      <c r="J20" s="70">
        <v>109620.9</v>
      </c>
      <c r="K20" s="67">
        <f t="shared" si="3"/>
        <v>1.2736582118287373E-2</v>
      </c>
      <c r="L20" s="68">
        <v>6</v>
      </c>
      <c r="M20" s="66">
        <f>IF(L20,L20/$L$25,"")</f>
        <v>0.24</v>
      </c>
      <c r="N20" s="69">
        <v>46349.47</v>
      </c>
      <c r="O20" s="70">
        <v>56082.86</v>
      </c>
      <c r="P20" s="67">
        <f>IF(O20,O20/$O$25,"")</f>
        <v>3.3434374754437848E-2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2</v>
      </c>
      <c r="W20" s="66">
        <f t="shared" si="6"/>
        <v>1</v>
      </c>
      <c r="X20" s="69">
        <v>10900</v>
      </c>
      <c r="Y20" s="70">
        <v>13189</v>
      </c>
      <c r="Z20" s="67">
        <f t="shared" si="7"/>
        <v>1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26</v>
      </c>
      <c r="H21" s="20">
        <f t="shared" si="2"/>
        <v>0.41935483870967744</v>
      </c>
      <c r="I21" s="6">
        <v>29852.260000000002</v>
      </c>
      <c r="J21" s="7">
        <v>35497.249999999993</v>
      </c>
      <c r="K21" s="21">
        <f t="shared" si="3"/>
        <v>4.1243379647346113E-3</v>
      </c>
      <c r="L21" s="2">
        <v>6</v>
      </c>
      <c r="M21" s="20">
        <f>IF(L21,L21/$L$25,"")</f>
        <v>0.24</v>
      </c>
      <c r="N21" s="6">
        <v>2119.1099999999997</v>
      </c>
      <c r="O21" s="7">
        <v>2564.13</v>
      </c>
      <c r="P21" s="21">
        <f>IF(O21,O21/$O$25,"")</f>
        <v>1.5286325151587618E-3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62</v>
      </c>
      <c r="H25" s="17">
        <f t="shared" si="30"/>
        <v>1</v>
      </c>
      <c r="I25" s="18">
        <f t="shared" si="30"/>
        <v>7114116.7499999991</v>
      </c>
      <c r="J25" s="18">
        <f t="shared" si="30"/>
        <v>8606775.2700000014</v>
      </c>
      <c r="K25" s="19">
        <f t="shared" si="30"/>
        <v>0.99999999999999978</v>
      </c>
      <c r="L25" s="16">
        <f t="shared" si="30"/>
        <v>25</v>
      </c>
      <c r="M25" s="17">
        <f t="shared" si="30"/>
        <v>1</v>
      </c>
      <c r="N25" s="18">
        <f t="shared" si="30"/>
        <v>1386281.9700000002</v>
      </c>
      <c r="O25" s="18">
        <f t="shared" si="30"/>
        <v>1677401.19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2</v>
      </c>
      <c r="W25" s="17">
        <f t="shared" si="30"/>
        <v>1</v>
      </c>
      <c r="X25" s="18">
        <f t="shared" si="30"/>
        <v>10900</v>
      </c>
      <c r="Y25" s="18">
        <f t="shared" si="30"/>
        <v>13189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15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7</v>
      </c>
      <c r="C34" s="8">
        <f t="shared" ref="C34:C45" si="32">IF(B34,B34/$B$46,"")</f>
        <v>7.8651685393258425E-2</v>
      </c>
      <c r="D34" s="10">
        <f t="shared" ref="D34:D42" si="33">D13+I13+N13+S13+AC13+X13</f>
        <v>6498997.5199999996</v>
      </c>
      <c r="E34" s="11">
        <f t="shared" ref="E34:E42" si="34">E13+J13+O13+T13+AD13+Y13</f>
        <v>7863787.0100000007</v>
      </c>
      <c r="F34" s="21">
        <f t="shared" ref="F34:F42" si="35">IF(E34,E34/$E$46,"")</f>
        <v>0.76366979889630915</v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5">
      <c r="A35" s="43" t="s">
        <v>18</v>
      </c>
      <c r="B35" s="12">
        <f t="shared" si="31"/>
        <v>5</v>
      </c>
      <c r="C35" s="8">
        <f t="shared" si="32"/>
        <v>5.6179775280898875E-2</v>
      </c>
      <c r="D35" s="13">
        <f t="shared" si="33"/>
        <v>435814.92</v>
      </c>
      <c r="E35" s="14">
        <f t="shared" si="34"/>
        <v>527336.04999999993</v>
      </c>
      <c r="F35" s="21">
        <f t="shared" si="35"/>
        <v>5.1210773478753455E-2</v>
      </c>
      <c r="J35" s="102" t="s">
        <v>1</v>
      </c>
      <c r="K35" s="103"/>
      <c r="L35" s="60">
        <f>G25</f>
        <v>62</v>
      </c>
      <c r="M35" s="8">
        <f t="shared" si="36"/>
        <v>0.6966292134831461</v>
      </c>
      <c r="N35" s="61">
        <f>I25</f>
        <v>7114116.7499999991</v>
      </c>
      <c r="O35" s="61">
        <f>J25</f>
        <v>8606775.2700000014</v>
      </c>
      <c r="P35" s="59">
        <f t="shared" si="37"/>
        <v>0.83582303681780767</v>
      </c>
    </row>
    <row r="36" spans="1:33" ht="30" customHeight="1" x14ac:dyDescent="0.35">
      <c r="A36" s="43" t="s">
        <v>19</v>
      </c>
      <c r="B36" s="12">
        <f t="shared" si="31"/>
        <v>2</v>
      </c>
      <c r="C36" s="8">
        <f t="shared" si="32"/>
        <v>2.247191011235955E-2</v>
      </c>
      <c r="D36" s="13">
        <f t="shared" si="33"/>
        <v>63154.8</v>
      </c>
      <c r="E36" s="14">
        <f t="shared" si="34"/>
        <v>76417.31</v>
      </c>
      <c r="F36" s="21">
        <f t="shared" si="35"/>
        <v>7.4210544723154843E-3</v>
      </c>
      <c r="G36" s="25"/>
      <c r="J36" s="102" t="s">
        <v>2</v>
      </c>
      <c r="K36" s="103"/>
      <c r="L36" s="60">
        <f>L25</f>
        <v>25</v>
      </c>
      <c r="M36" s="8">
        <f t="shared" si="36"/>
        <v>0.2808988764044944</v>
      </c>
      <c r="N36" s="61">
        <f>N25</f>
        <v>1386281.9700000002</v>
      </c>
      <c r="O36" s="61">
        <f>O25</f>
        <v>1677401.19</v>
      </c>
      <c r="P36" s="59">
        <f t="shared" si="37"/>
        <v>0.1628961501381927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2</v>
      </c>
      <c r="M38" s="8">
        <f t="shared" si="36"/>
        <v>2.247191011235955E-2</v>
      </c>
      <c r="N38" s="61">
        <f>X25</f>
        <v>10900</v>
      </c>
      <c r="O38" s="61">
        <f>Y25</f>
        <v>13189</v>
      </c>
      <c r="P38" s="59">
        <f t="shared" si="37"/>
        <v>1.2808130439997028E-3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10</v>
      </c>
      <c r="C39" s="8">
        <f t="shared" si="32"/>
        <v>0.11235955056179775</v>
      </c>
      <c r="D39" s="13">
        <f t="shared" si="33"/>
        <v>658539.62</v>
      </c>
      <c r="E39" s="22">
        <f t="shared" si="34"/>
        <v>796832.95</v>
      </c>
      <c r="F39" s="21">
        <f t="shared" si="35"/>
        <v>7.7382215198177479E-2</v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11</v>
      </c>
      <c r="C40" s="8">
        <f t="shared" si="32"/>
        <v>0.12359550561797752</v>
      </c>
      <c r="D40" s="13">
        <f t="shared" si="33"/>
        <v>674352.17999999993</v>
      </c>
      <c r="E40" s="23">
        <f t="shared" si="34"/>
        <v>816037.99999999988</v>
      </c>
      <c r="F40" s="21">
        <f t="shared" si="35"/>
        <v>7.9247260201639941E-2</v>
      </c>
      <c r="G40" s="25"/>
      <c r="J40" s="104" t="s">
        <v>0</v>
      </c>
      <c r="K40" s="105"/>
      <c r="L40" s="83">
        <f>SUM(L34:L39)</f>
        <v>89</v>
      </c>
      <c r="M40" s="17">
        <f>SUM(M34:M39)</f>
        <v>1</v>
      </c>
      <c r="N40" s="84">
        <f>SUM(N34:N39)</f>
        <v>8511298.7199999988</v>
      </c>
      <c r="O40" s="85">
        <f>SUM(O34:O39)</f>
        <v>10297365.460000001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22</v>
      </c>
      <c r="C41" s="8">
        <f t="shared" si="32"/>
        <v>0.24719101123595505</v>
      </c>
      <c r="D41" s="13">
        <f t="shared" si="33"/>
        <v>148468.31</v>
      </c>
      <c r="E41" s="23">
        <f t="shared" si="34"/>
        <v>178892.76</v>
      </c>
      <c r="F41" s="21">
        <f t="shared" si="35"/>
        <v>1.7372672718561549E-2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1"/>
        <v>32</v>
      </c>
      <c r="C42" s="8">
        <f t="shared" si="32"/>
        <v>0.3595505617977528</v>
      </c>
      <c r="D42" s="13">
        <f t="shared" si="33"/>
        <v>31971.370000000003</v>
      </c>
      <c r="E42" s="14">
        <f t="shared" si="34"/>
        <v>38061.37999999999</v>
      </c>
      <c r="F42" s="21">
        <f t="shared" si="35"/>
        <v>3.6962250342428837E-3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89</v>
      </c>
      <c r="C46" s="17">
        <f>SUM(C34:C45)</f>
        <v>1</v>
      </c>
      <c r="D46" s="18">
        <f>SUM(D34:D45)</f>
        <v>8511298.7199999988</v>
      </c>
      <c r="E46" s="18">
        <f>SUM(E34:E45)</f>
        <v>10297365.460000001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topLeftCell="A25" zoomScale="80" zoomScaleNormal="80" workbookViewId="0">
      <selection activeCell="I45" sqref="I45"/>
    </sheetView>
  </sheetViews>
  <sheetFormatPr defaultColWidth="9.1796875" defaultRowHeight="14.5" x14ac:dyDescent="0.35"/>
  <cols>
    <col min="1" max="1" width="30.453125" style="27" customWidth="1"/>
    <col min="2" max="2" width="11.1796875" style="62" customWidth="1"/>
    <col min="3" max="3" width="10.7265625" style="27" customWidth="1"/>
    <col min="4" max="4" width="19.1796875" style="27" customWidth="1"/>
    <col min="5" max="5" width="19.726562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1" width="11.453125" style="27" customWidth="1"/>
    <col min="12" max="12" width="11.7265625" style="27" customWidth="1"/>
    <col min="13" max="13" width="10.7265625" style="27" customWidth="1"/>
    <col min="14" max="14" width="20.179687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58</v>
      </c>
      <c r="B7" s="31" t="s">
        <v>59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D'INFORMÀTICA  (IMI)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4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4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19</v>
      </c>
      <c r="H13" s="20">
        <f t="shared" ref="H13:H24" si="2">IF(G13,G13/$G$25,"")</f>
        <v>0.10857142857142857</v>
      </c>
      <c r="I13" s="10">
        <f>'CONTRACTACIO 1r TR 2022'!I13+'CONTRACTACIO 2n TR 2022'!I13+'CONTRACTACIO 3r TR 2022'!I13+'CONTRACTACIO 4t TR 2022'!I13</f>
        <v>20800148.48</v>
      </c>
      <c r="J13" s="10">
        <f>'CONTRACTACIO 1r TR 2022'!J13+'CONTRACTACIO 2n TR 2022'!J13+'CONTRACTACIO 3r TR 2022'!J13+'CONTRACTACIO 4t TR 2022'!J13</f>
        <v>25168179.680000003</v>
      </c>
      <c r="K13" s="21">
        <f t="shared" ref="K13:K24" si="3">IF(J13,J13/$J$25,"")</f>
        <v>0.76837883668680695</v>
      </c>
      <c r="L13" s="9">
        <f>'CONTRACTACIO 1r TR 2022'!L13+'CONTRACTACIO 2n TR 2022'!L13+'CONTRACTACIO 3r TR 2022'!L13+'CONTRACTACIO 4t TR 2022'!L13</f>
        <v>13</v>
      </c>
      <c r="M13" s="20">
        <f t="shared" ref="M13:M24" si="4">IF(L13,L13/$L$25,"")</f>
        <v>0.20967741935483872</v>
      </c>
      <c r="N13" s="10">
        <f>'CONTRACTACIO 1r TR 2022'!N13+'CONTRACTACIO 2n TR 2022'!N13+'CONTRACTACIO 3r TR 2022'!N13+'CONTRACTACIO 4t TR 2022'!N13</f>
        <v>7086302.7899999991</v>
      </c>
      <c r="O13" s="10">
        <f>'CONTRACTACIO 1r TR 2022'!O13+'CONTRACTACIO 2n TR 2022'!O13+'CONTRACTACIO 3r TR 2022'!O13+'CONTRACTACIO 4t TR 2022'!O13</f>
        <v>8574426.3699999992</v>
      </c>
      <c r="P13" s="21">
        <f t="shared" ref="P13:P24" si="5">IF(O13,O13/$O$25,"")</f>
        <v>0.67383463891837825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16</v>
      </c>
      <c r="H14" s="20">
        <f t="shared" si="2"/>
        <v>9.1428571428571428E-2</v>
      </c>
      <c r="I14" s="13">
        <f>'CONTRACTACIO 1r TR 2022'!I14+'CONTRACTACIO 2n TR 2022'!I14+'CONTRACTACIO 3r TR 2022'!I14+'CONTRACTACIO 4t TR 2022'!I14</f>
        <v>1160154.18</v>
      </c>
      <c r="J14" s="13">
        <f>'CONTRACTACIO 1r TR 2022'!J14+'CONTRACTACIO 2n TR 2022'!J14+'CONTRACTACIO 3r TR 2022'!J14+'CONTRACTACIO 4t TR 2022'!J14</f>
        <v>1394603.94</v>
      </c>
      <c r="K14" s="21">
        <f t="shared" si="3"/>
        <v>4.2576943055900707E-2</v>
      </c>
      <c r="L14" s="9">
        <f>'CONTRACTACIO 1r TR 2022'!L14+'CONTRACTACIO 2n TR 2022'!L14+'CONTRACTACIO 3r TR 2022'!L14+'CONTRACTACIO 4t TR 2022'!L14</f>
        <v>5</v>
      </c>
      <c r="M14" s="20">
        <f t="shared" si="4"/>
        <v>8.0645161290322578E-2</v>
      </c>
      <c r="N14" s="13">
        <f>'CONTRACTACIO 1r TR 2022'!N14+'CONTRACTACIO 2n TR 2022'!N14+'CONTRACTACIO 3r TR 2022'!N14+'CONTRACTACIO 4t TR 2022'!N14</f>
        <v>403324.73</v>
      </c>
      <c r="O14" s="13">
        <f>'CONTRACTACIO 1r TR 2022'!O14+'CONTRACTACIO 2n TR 2022'!O14+'CONTRACTACIO 3r TR 2022'!O14+'CONTRACTACIO 4t TR 2022'!O14</f>
        <v>488022.92000000004</v>
      </c>
      <c r="P14" s="21">
        <f t="shared" si="5"/>
        <v>3.8352040578790658E-2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4</v>
      </c>
      <c r="H15" s="20">
        <f t="shared" si="2"/>
        <v>2.2857142857142857E-2</v>
      </c>
      <c r="I15" s="13">
        <f>'CONTRACTACIO 1r TR 2022'!I15+'CONTRACTACIO 2n TR 2022'!I15+'CONTRACTACIO 3r TR 2022'!I15+'CONTRACTACIO 4t TR 2022'!I15</f>
        <v>50881.18</v>
      </c>
      <c r="J15" s="13">
        <f>'CONTRACTACIO 1r TR 2022'!J15+'CONTRACTACIO 2n TR 2022'!J15+'CONTRACTACIO 3r TR 2022'!J15+'CONTRACTACIO 4t TR 2022'!J15</f>
        <v>61566.240000000005</v>
      </c>
      <c r="K15" s="21">
        <f t="shared" si="3"/>
        <v>1.8796033909426046E-3</v>
      </c>
      <c r="L15" s="9">
        <f>'CONTRACTACIO 1r TR 2022'!L15+'CONTRACTACIO 2n TR 2022'!L15+'CONTRACTACIO 3r TR 2022'!L15+'CONTRACTACIO 4t TR 2022'!L15</f>
        <v>2</v>
      </c>
      <c r="M15" s="20">
        <f t="shared" si="4"/>
        <v>3.2258064516129031E-2</v>
      </c>
      <c r="N15" s="13">
        <f>'CONTRACTACIO 1r TR 2022'!N15+'CONTRACTACIO 2n TR 2022'!N15+'CONTRACTACIO 3r TR 2022'!N15+'CONTRACTACIO 4t TR 2022'!N15</f>
        <v>58531.65</v>
      </c>
      <c r="O15" s="13">
        <f>'CONTRACTACIO 1r TR 2022'!O15+'CONTRACTACIO 2n TR 2022'!O15+'CONTRACTACIO 3r TR 2022'!O15+'CONTRACTACIO 4t TR 2022'!O15</f>
        <v>70823.290000000008</v>
      </c>
      <c r="P15" s="21">
        <f t="shared" si="5"/>
        <v>5.5657584524994412E-3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9</v>
      </c>
      <c r="H18" s="20">
        <f t="shared" si="2"/>
        <v>5.1428571428571428E-2</v>
      </c>
      <c r="I18" s="13">
        <f>'CONTRACTACIO 1r TR 2022'!I18+'CONTRACTACIO 2n TR 2022'!I18+'CONTRACTACIO 3r TR 2022'!I18+'CONTRACTACIO 4t TR 2022'!I18</f>
        <v>1363065.6</v>
      </c>
      <c r="J18" s="13">
        <f>'CONTRACTACIO 1r TR 2022'!J18+'CONTRACTACIO 2n TR 2022'!J18+'CONTRACTACIO 3r TR 2022'!J18+'CONTRACTACIO 4t TR 2022'!J18</f>
        <v>1649309.39</v>
      </c>
      <c r="K18" s="21">
        <f t="shared" si="3"/>
        <v>5.0353042871506826E-2</v>
      </c>
      <c r="L18" s="9">
        <f>'CONTRACTACIO 1r TR 2022'!L18+'CONTRACTACIO 2n TR 2022'!L18+'CONTRACTACIO 3r TR 2022'!L18+'CONTRACTACIO 4t TR 2022'!L18</f>
        <v>18</v>
      </c>
      <c r="M18" s="20">
        <f t="shared" si="4"/>
        <v>0.29032258064516131</v>
      </c>
      <c r="N18" s="13">
        <f>'CONTRACTACIO 1r TR 2022'!N18+'CONTRACTACIO 2n TR 2022'!N18+'CONTRACTACIO 3r TR 2022'!N18+'CONTRACTACIO 4t TR 2022'!N18</f>
        <v>2864544.67</v>
      </c>
      <c r="O18" s="13">
        <f>'CONTRACTACIO 1r TR 2022'!O18+'CONTRACTACIO 2n TR 2022'!O18+'CONTRACTACIO 3r TR 2022'!O18+'CONTRACTACIO 4t TR 2022'!O18</f>
        <v>3466099.05</v>
      </c>
      <c r="P18" s="21">
        <f t="shared" si="5"/>
        <v>0.2723887874276637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25</v>
      </c>
      <c r="H19" s="20">
        <f t="shared" si="2"/>
        <v>0.14285714285714285</v>
      </c>
      <c r="I19" s="13">
        <f>'CONTRACTACIO 1r TR 2022'!I19+'CONTRACTACIO 2n TR 2022'!I19+'CONTRACTACIO 3r TR 2022'!I19+'CONTRACTACIO 4t TR 2022'!I19</f>
        <v>3309573.17</v>
      </c>
      <c r="J19" s="13">
        <f>'CONTRACTACIO 1r TR 2022'!J19+'CONTRACTACIO 2n TR 2022'!J19+'CONTRACTACIO 3r TR 2022'!J19+'CONTRACTACIO 4t TR 2022'!J19</f>
        <v>4004655.38</v>
      </c>
      <c r="K19" s="21">
        <f t="shared" si="3"/>
        <v>0.12226122355051314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2</v>
      </c>
      <c r="C20" s="20">
        <f t="shared" si="0"/>
        <v>1</v>
      </c>
      <c r="D20" s="13">
        <f>'CONTRACTACIO 1r TR 2022'!D20+'CONTRACTACIO 2n TR 2022'!D20+'CONTRACTACIO 3r TR 2022'!D20+'CONTRACTACIO 4t TR 2022'!D20</f>
        <v>8700</v>
      </c>
      <c r="E20" s="13">
        <f>'CONTRACTACIO 1r TR 2022'!E20+'CONTRACTACIO 2n TR 2022'!E20+'CONTRACTACIO 3r TR 2022'!E20+'CONTRACTACIO 4t TR 2022'!E20</f>
        <v>10527</v>
      </c>
      <c r="F20" s="21">
        <f t="shared" si="1"/>
        <v>1</v>
      </c>
      <c r="G20" s="9">
        <f>'CONTRACTACIO 1r TR 2022'!G20+'CONTRACTACIO 2n TR 2022'!G20+'CONTRACTACIO 3r TR 2022'!G20+'CONTRACTACIO 4t TR 2022'!G20</f>
        <v>35</v>
      </c>
      <c r="H20" s="20">
        <f t="shared" si="2"/>
        <v>0.2</v>
      </c>
      <c r="I20" s="13">
        <f>'CONTRACTACIO 1r TR 2022'!I20+'CONTRACTACIO 2n TR 2022'!I20+'CONTRACTACIO 3r TR 2022'!I20+'CONTRACTACIO 4t TR 2022'!I20</f>
        <v>310427.40000000002</v>
      </c>
      <c r="J20" s="13">
        <f>'CONTRACTACIO 1r TR 2022'!J20+'CONTRACTACIO 2n TR 2022'!J20+'CONTRACTACIO 3r TR 2022'!J20+'CONTRACTACIO 4t TR 2022'!J20</f>
        <v>374863.26</v>
      </c>
      <c r="K20" s="21">
        <f t="shared" si="3"/>
        <v>1.1444490594777253E-2</v>
      </c>
      <c r="L20" s="9">
        <f>'CONTRACTACIO 1r TR 2022'!L20+'CONTRACTACIO 2n TR 2022'!L20+'CONTRACTACIO 3r TR 2022'!L20+'CONTRACTACIO 4t TR 2022'!L20</f>
        <v>13</v>
      </c>
      <c r="M20" s="20">
        <f t="shared" si="4"/>
        <v>0.20967741935483872</v>
      </c>
      <c r="N20" s="13">
        <f>'CONTRACTACIO 1r TR 2022'!N20+'CONTRACTACIO 2n TR 2022'!N20+'CONTRACTACIO 3r TR 2022'!N20+'CONTRACTACIO 4t TR 2022'!N20</f>
        <v>101063.04000000001</v>
      </c>
      <c r="O20" s="13">
        <f>'CONTRACTACIO 1r TR 2022'!O20+'CONTRACTACIO 2n TR 2022'!O20+'CONTRACTACIO 3r TR 2022'!O20+'CONTRACTACIO 4t TR 2022'!O20</f>
        <v>122286.29000000001</v>
      </c>
      <c r="P20" s="21">
        <f t="shared" si="5"/>
        <v>9.610058388876002E-3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4</v>
      </c>
      <c r="AB20" s="20">
        <f t="shared" si="10"/>
        <v>1</v>
      </c>
      <c r="AC20" s="13">
        <f>'CONTRACTACIO 1r TR 2022'!X20+'CONTRACTACIO 2n TR 2022'!X20+'CONTRACTACIO 3r TR 2022'!X20+'CONTRACTACIO 4t TR 2022'!X20</f>
        <v>97200</v>
      </c>
      <c r="AD20" s="13">
        <f>'CONTRACTACIO 1r TR 2022'!Y20+'CONTRACTACIO 2n TR 2022'!Y20+'CONTRACTACIO 3r TR 2022'!Y20+'CONTRACTACIO 4t TR 2022'!Y20</f>
        <v>117612</v>
      </c>
      <c r="AE20" s="21">
        <f t="shared" si="11"/>
        <v>1</v>
      </c>
    </row>
    <row r="21" spans="1:31" s="42" customFormat="1" ht="40" customHeight="1" x14ac:dyDescent="0.35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66</v>
      </c>
      <c r="H21" s="20">
        <f t="shared" si="2"/>
        <v>0.37714285714285717</v>
      </c>
      <c r="I21" s="13">
        <f>'CONTRACTACIO 1r TR 2022'!I21+'CONTRACTACIO 2n TR 2022'!I21+'CONTRACTACIO 3r TR 2022'!I21+'CONTRACTACIO 4t TR 2022'!I21</f>
        <v>77908.390000000014</v>
      </c>
      <c r="J21" s="13">
        <f>'CONTRACTACIO 1r TR 2022'!J21+'CONTRACTACIO 2n TR 2022'!J21+'CONTRACTACIO 3r TR 2022'!J21+'CONTRACTACIO 4t TR 2022'!J21</f>
        <v>92571</v>
      </c>
      <c r="K21" s="21">
        <f t="shared" si="3"/>
        <v>2.8261717055150328E-3</v>
      </c>
      <c r="L21" s="9">
        <f>'CONTRACTACIO 1r TR 2022'!L21+'CONTRACTACIO 2n TR 2022'!L21+'CONTRACTACIO 3r TR 2022'!L21+'CONTRACTACIO 4t TR 2022'!L21</f>
        <v>11</v>
      </c>
      <c r="M21" s="20">
        <f t="shared" si="4"/>
        <v>0.17741935483870969</v>
      </c>
      <c r="N21" s="13">
        <f>'CONTRACTACIO 1r TR 2022'!N21+'CONTRACTACIO 2n TR 2022'!N21+'CONTRACTACIO 3r TR 2022'!N21+'CONTRACTACIO 4t TR 2022'!N21</f>
        <v>2615.5899999999997</v>
      </c>
      <c r="O21" s="13">
        <f>'CONTRACTACIO 1r TR 2022'!O21+'CONTRACTACIO 2n TR 2022'!O21+'CONTRACTACIO 3r TR 2022'!O21+'CONTRACTACIO 4t TR 2022'!O21</f>
        <v>3164.87</v>
      </c>
      <c r="P21" s="21">
        <f t="shared" si="5"/>
        <v>2.4871623379204644E-4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40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1</v>
      </c>
      <c r="H23" s="66">
        <f t="shared" si="2"/>
        <v>5.7142857142857143E-3</v>
      </c>
      <c r="I23" s="77">
        <f>'CONTRACTACIO 1r TR 2022'!I23+'CONTRACTACIO 2n TR 2022'!I23+'CONTRACTACIO 3r TR 2022'!I23+'CONTRACTACIO 4t TR 2022'!I23</f>
        <v>9161.16</v>
      </c>
      <c r="J23" s="78">
        <f>'CONTRACTACIO 1r TR 2022'!J23+'CONTRACTACIO 2n TR 2022'!J23+'CONTRACTACIO 3r TR 2022'!J23+'CONTRACTACIO 4t TR 2022'!J23</f>
        <v>9161.16</v>
      </c>
      <c r="K23" s="67">
        <f t="shared" si="3"/>
        <v>2.7968814403750739E-4</v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8700</v>
      </c>
      <c r="E25" s="18">
        <f t="shared" si="12"/>
        <v>10527</v>
      </c>
      <c r="F25" s="19">
        <f t="shared" si="12"/>
        <v>1</v>
      </c>
      <c r="G25" s="16">
        <f t="shared" si="12"/>
        <v>175</v>
      </c>
      <c r="H25" s="17">
        <f t="shared" si="12"/>
        <v>1.0000000000000002</v>
      </c>
      <c r="I25" s="18">
        <f t="shared" si="12"/>
        <v>27081319.559999999</v>
      </c>
      <c r="J25" s="18">
        <f t="shared" si="12"/>
        <v>32754910.050000004</v>
      </c>
      <c r="K25" s="19">
        <f t="shared" si="12"/>
        <v>1</v>
      </c>
      <c r="L25" s="16">
        <f t="shared" si="12"/>
        <v>62</v>
      </c>
      <c r="M25" s="17">
        <f t="shared" si="12"/>
        <v>1.0000000000000002</v>
      </c>
      <c r="N25" s="18">
        <f t="shared" si="12"/>
        <v>10516382.469999999</v>
      </c>
      <c r="O25" s="18">
        <f t="shared" si="12"/>
        <v>12724822.789999997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4</v>
      </c>
      <c r="AB25" s="17">
        <f t="shared" si="12"/>
        <v>1</v>
      </c>
      <c r="AC25" s="18">
        <f t="shared" si="12"/>
        <v>97200</v>
      </c>
      <c r="AD25" s="18">
        <f t="shared" si="12"/>
        <v>117612</v>
      </c>
      <c r="AE25" s="19">
        <f t="shared" si="12"/>
        <v>1</v>
      </c>
    </row>
    <row r="26" spans="1:31" s="25" customFormat="1" ht="18.649999999999999" customHeight="1" x14ac:dyDescent="0.3">
      <c r="B26" s="26"/>
      <c r="H26" s="26"/>
      <c r="N26" s="26"/>
    </row>
    <row r="27" spans="1:31" s="49" customFormat="1" ht="34.15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4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" customHeight="1" x14ac:dyDescent="0.3">
      <c r="A34" s="41" t="s">
        <v>25</v>
      </c>
      <c r="B34" s="9">
        <f t="shared" ref="B34:B43" si="13">B13+G13+L13+Q13+V13+AA13</f>
        <v>32</v>
      </c>
      <c r="C34" s="8">
        <f t="shared" ref="C34:C40" si="14">IF(B34,B34/$B$46,"")</f>
        <v>0.13168724279835392</v>
      </c>
      <c r="D34" s="10">
        <f t="shared" ref="D34:D43" si="15">D13+I13+N13+S13+X13+AC13</f>
        <v>27886451.27</v>
      </c>
      <c r="E34" s="11">
        <f t="shared" ref="E34:E43" si="16">E13+J13+O13+T13+Y13+AD13</f>
        <v>33742606.050000004</v>
      </c>
      <c r="F34" s="21">
        <f t="shared" ref="F34:F40" si="17">IF(E34,E34/$E$46,"")</f>
        <v>0.73984171347382055</v>
      </c>
      <c r="J34" s="106" t="s">
        <v>3</v>
      </c>
      <c r="K34" s="107"/>
      <c r="L34" s="57">
        <f>B25</f>
        <v>2</v>
      </c>
      <c r="M34" s="8">
        <f t="shared" ref="M34:M39" si="18">IF(L34,L34/$L$40,"")</f>
        <v>8.23045267489712E-3</v>
      </c>
      <c r="N34" s="58">
        <f>D25</f>
        <v>8700</v>
      </c>
      <c r="O34" s="58">
        <f>E25</f>
        <v>10527</v>
      </c>
      <c r="P34" s="59">
        <f t="shared" ref="P34:P39" si="19">IF(O34,O34/$O$40,"")</f>
        <v>2.3081541793772939E-4</v>
      </c>
    </row>
    <row r="35" spans="1:33" s="25" customFormat="1" ht="30" customHeight="1" x14ac:dyDescent="0.3">
      <c r="A35" s="43" t="s">
        <v>18</v>
      </c>
      <c r="B35" s="12">
        <f t="shared" si="13"/>
        <v>21</v>
      </c>
      <c r="C35" s="8">
        <f t="shared" si="14"/>
        <v>8.6419753086419748E-2</v>
      </c>
      <c r="D35" s="13">
        <f t="shared" si="15"/>
        <v>1563478.91</v>
      </c>
      <c r="E35" s="14">
        <f t="shared" si="16"/>
        <v>1882626.8599999999</v>
      </c>
      <c r="F35" s="21">
        <f t="shared" si="17"/>
        <v>4.1278550917801388E-2</v>
      </c>
      <c r="J35" s="102" t="s">
        <v>1</v>
      </c>
      <c r="K35" s="103"/>
      <c r="L35" s="60">
        <f>G25</f>
        <v>175</v>
      </c>
      <c r="M35" s="8">
        <f t="shared" si="18"/>
        <v>0.72016460905349799</v>
      </c>
      <c r="N35" s="61">
        <f>I25</f>
        <v>27081319.559999999</v>
      </c>
      <c r="O35" s="61">
        <f>J25</f>
        <v>32754910.050000004</v>
      </c>
      <c r="P35" s="59">
        <f t="shared" si="19"/>
        <v>0.71818545195245409</v>
      </c>
    </row>
    <row r="36" spans="1:33" s="25" customFormat="1" ht="30" customHeight="1" x14ac:dyDescent="0.3">
      <c r="A36" s="43" t="s">
        <v>19</v>
      </c>
      <c r="B36" s="12">
        <f t="shared" si="13"/>
        <v>6</v>
      </c>
      <c r="C36" s="8">
        <f t="shared" si="14"/>
        <v>2.4691358024691357E-2</v>
      </c>
      <c r="D36" s="13">
        <f t="shared" si="15"/>
        <v>109412.83</v>
      </c>
      <c r="E36" s="14">
        <f t="shared" si="16"/>
        <v>132389.53000000003</v>
      </c>
      <c r="F36" s="21">
        <f t="shared" si="17"/>
        <v>2.9027780656910398E-3</v>
      </c>
      <c r="J36" s="102" t="s">
        <v>2</v>
      </c>
      <c r="K36" s="103"/>
      <c r="L36" s="60">
        <f>L25</f>
        <v>62</v>
      </c>
      <c r="M36" s="8">
        <f t="shared" si="18"/>
        <v>0.2551440329218107</v>
      </c>
      <c r="N36" s="61">
        <f>N25</f>
        <v>10516382.469999999</v>
      </c>
      <c r="O36" s="61">
        <f>O25</f>
        <v>12724822.789999997</v>
      </c>
      <c r="P36" s="59">
        <f t="shared" si="19"/>
        <v>0.27900496727057977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4</v>
      </c>
      <c r="M38" s="8">
        <f t="shared" si="18"/>
        <v>1.646090534979424E-2</v>
      </c>
      <c r="N38" s="61">
        <f>AC25</f>
        <v>97200</v>
      </c>
      <c r="O38" s="61">
        <f>AD25</f>
        <v>117612</v>
      </c>
      <c r="P38" s="59">
        <f t="shared" si="19"/>
        <v>2.5787653590284248E-3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27</v>
      </c>
      <c r="C39" s="8">
        <f t="shared" si="14"/>
        <v>0.1111111111111111</v>
      </c>
      <c r="D39" s="13">
        <f t="shared" si="15"/>
        <v>4227610.2699999996</v>
      </c>
      <c r="E39" s="22">
        <f t="shared" si="16"/>
        <v>5115408.4399999995</v>
      </c>
      <c r="F39" s="21">
        <f t="shared" si="17"/>
        <v>0.11216064757298265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25</v>
      </c>
      <c r="C40" s="8">
        <f t="shared" si="14"/>
        <v>0.102880658436214</v>
      </c>
      <c r="D40" s="13">
        <f t="shared" si="15"/>
        <v>3309573.17</v>
      </c>
      <c r="E40" s="23">
        <f t="shared" si="16"/>
        <v>4004655.38</v>
      </c>
      <c r="F40" s="21">
        <f t="shared" si="17"/>
        <v>8.7806232091885303E-2</v>
      </c>
      <c r="G40" s="25"/>
      <c r="H40" s="25"/>
      <c r="I40" s="25"/>
      <c r="J40" s="104" t="s">
        <v>0</v>
      </c>
      <c r="K40" s="105"/>
      <c r="L40" s="83">
        <f>SUM(L34:L39)</f>
        <v>243</v>
      </c>
      <c r="M40" s="17">
        <f>SUM(M34:M39)</f>
        <v>1</v>
      </c>
      <c r="N40" s="84">
        <f>SUM(N34:N39)</f>
        <v>37703602.030000001</v>
      </c>
      <c r="O40" s="85">
        <f>SUM(O34:O39)</f>
        <v>45607871.840000004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54</v>
      </c>
      <c r="C41" s="8">
        <f>IF(B41,B41/$B$46,"")</f>
        <v>0.22222222222222221</v>
      </c>
      <c r="D41" s="13">
        <f t="shared" si="15"/>
        <v>517390.44000000006</v>
      </c>
      <c r="E41" s="23">
        <f t="shared" si="16"/>
        <v>625288.55000000005</v>
      </c>
      <c r="F41" s="21">
        <f>IF(E41,E41/$E$46,"")</f>
        <v>1.3710101453398578E-2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5">
      <c r="A42" s="46" t="s">
        <v>32</v>
      </c>
      <c r="B42" s="12">
        <f t="shared" si="13"/>
        <v>77</v>
      </c>
      <c r="C42" s="8">
        <f>IF(B42,B42/$B$46,"")</f>
        <v>0.3168724279835391</v>
      </c>
      <c r="D42" s="13">
        <f t="shared" si="15"/>
        <v>80523.98000000001</v>
      </c>
      <c r="E42" s="14">
        <f t="shared" si="16"/>
        <v>95735.87</v>
      </c>
      <c r="F42" s="21">
        <f>IF(E42,E42/$E$46,"")</f>
        <v>2.0991084682893636E-3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1</v>
      </c>
      <c r="C44" s="8">
        <f>IF(B44,B44/$B$46,"")</f>
        <v>4.11522633744856E-3</v>
      </c>
      <c r="D44" s="13">
        <f t="shared" ref="D44" si="21">D23+I23+N23+S23+X23+AC23</f>
        <v>9161.16</v>
      </c>
      <c r="E44" s="14">
        <f t="shared" ref="E44" si="22">E23+J23+O23+T23+Y23+AD23</f>
        <v>9161.16</v>
      </c>
      <c r="F44" s="21">
        <f>IF(E44,E44/$E$46,"")</f>
        <v>2.0086795613132036E-4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243</v>
      </c>
      <c r="C46" s="17">
        <f>SUM(C34:C45)</f>
        <v>1</v>
      </c>
      <c r="D46" s="18">
        <f>SUM(D34:D45)</f>
        <v>37703602.029999994</v>
      </c>
      <c r="E46" s="18">
        <f>SUM(E34:E45)</f>
        <v>45607871.839999996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2023-02-20T15:19:24Z</dcterms:modified>
</cp:coreProperties>
</file>