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025" yWindow="-180" windowWidth="19305" windowHeight="11715" tabRatio="700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</workbook>
</file>

<file path=xl/calcChain.xml><?xml version="1.0" encoding="utf-8"?>
<calcChain xmlns="http://schemas.openxmlformats.org/spreadsheetml/2006/main">
  <c r="E13" i="5" l="1"/>
  <c r="D22" i="4" l="1"/>
  <c r="I20" i="1" l="1"/>
  <c r="N21" i="1" l="1"/>
  <c r="I21" i="1"/>
  <c r="D21" i="1"/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E43" i="7" s="1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C13" i="4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E41" i="7" s="1"/>
  <c r="J20" i="7"/>
  <c r="O20" i="7"/>
  <c r="AD20" i="7"/>
  <c r="T20" i="7"/>
  <c r="U20" i="7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 s="1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D37" i="7" s="1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D42" i="7" s="1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AC25" i="7" s="1"/>
  <c r="N38" i="7" s="1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B14" i="7"/>
  <c r="B25" i="7" s="1"/>
  <c r="L34" i="7" s="1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39" i="7" s="1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13" i="6" s="1"/>
  <c r="E25" i="6"/>
  <c r="F20" i="6" s="1"/>
  <c r="O25" i="6"/>
  <c r="O36" i="6" s="1"/>
  <c r="Y25" i="6"/>
  <c r="O38" i="6"/>
  <c r="P38" i="6" s="1"/>
  <c r="T25" i="6"/>
  <c r="O37" i="6" s="1"/>
  <c r="AD25" i="6"/>
  <c r="O39" i="6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/>
  <c r="B25" i="6"/>
  <c r="L25" i="6"/>
  <c r="L36" i="6" s="1"/>
  <c r="V25" i="6"/>
  <c r="L38" i="6"/>
  <c r="M38" i="6" s="1"/>
  <c r="Q25" i="6"/>
  <c r="L37" i="6" s="1"/>
  <c r="AA25" i="6"/>
  <c r="L39" i="6"/>
  <c r="M39" i="6" s="1"/>
  <c r="E45" i="6"/>
  <c r="E34" i="6"/>
  <c r="E35" i="6"/>
  <c r="E36" i="6"/>
  <c r="E37" i="6"/>
  <c r="E38" i="6"/>
  <c r="F38" i="6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46" i="6" s="1"/>
  <c r="C35" i="6" s="1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25" i="6" s="1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5" i="6" s="1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5" i="6" s="1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 s="1"/>
  <c r="AA25" i="5"/>
  <c r="L39" i="5"/>
  <c r="E25" i="5"/>
  <c r="O34" i="5" s="1"/>
  <c r="J25" i="5"/>
  <c r="O35" i="5" s="1"/>
  <c r="O25" i="5"/>
  <c r="O36" i="5" s="1"/>
  <c r="T25" i="5"/>
  <c r="O37" i="5"/>
  <c r="Y25" i="5"/>
  <c r="Z18" i="5"/>
  <c r="D25" i="5"/>
  <c r="N34" i="5" s="1"/>
  <c r="I25" i="5"/>
  <c r="N35" i="5" s="1"/>
  <c r="N25" i="5"/>
  <c r="N36" i="5"/>
  <c r="S25" i="5"/>
  <c r="N37" i="5" s="1"/>
  <c r="X25" i="5"/>
  <c r="N38" i="5"/>
  <c r="B25" i="5"/>
  <c r="L34" i="5" s="1"/>
  <c r="G25" i="5"/>
  <c r="H13" i="5" s="1"/>
  <c r="L25" i="5"/>
  <c r="L36" i="5" s="1"/>
  <c r="Q25" i="5"/>
  <c r="L37" i="5" s="1"/>
  <c r="M37" i="5" s="1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25" i="5" s="1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25" i="5" s="1"/>
  <c r="W17" i="5"/>
  <c r="W19" i="5"/>
  <c r="W20" i="5"/>
  <c r="W21" i="5"/>
  <c r="U13" i="5"/>
  <c r="U14" i="5"/>
  <c r="U15" i="5"/>
  <c r="U16" i="5"/>
  <c r="U25" i="5" s="1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4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/>
  <c r="B38" i="4"/>
  <c r="B39" i="4"/>
  <c r="B46" i="4" s="1"/>
  <c r="C36" i="4" s="1"/>
  <c r="B40" i="4"/>
  <c r="B41" i="4"/>
  <c r="AE13" i="4"/>
  <c r="AE25" i="4" s="1"/>
  <c r="AE14" i="4"/>
  <c r="AE15" i="4"/>
  <c r="AE16" i="4"/>
  <c r="AE17" i="4"/>
  <c r="AE18" i="4"/>
  <c r="AE19" i="4"/>
  <c r="AE20" i="4"/>
  <c r="AE21" i="4"/>
  <c r="AE24" i="4"/>
  <c r="AD25" i="4"/>
  <c r="O39" i="4"/>
  <c r="P39" i="4" s="1"/>
  <c r="AC25" i="4"/>
  <c r="N39" i="4" s="1"/>
  <c r="AB13" i="4"/>
  <c r="AB14" i="4"/>
  <c r="AB25" i="4" s="1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9" i="4"/>
  <c r="V25" i="4"/>
  <c r="L38" i="4" s="1"/>
  <c r="W21" i="4"/>
  <c r="W24" i="4"/>
  <c r="T25" i="4"/>
  <c r="U13" i="4"/>
  <c r="U25" i="4" s="1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25" i="4" s="1"/>
  <c r="R17" i="4"/>
  <c r="R18" i="4"/>
  <c r="R19" i="4"/>
  <c r="R20" i="4"/>
  <c r="R21" i="4"/>
  <c r="R24" i="4"/>
  <c r="O25" i="4"/>
  <c r="P19" i="4"/>
  <c r="P17" i="4"/>
  <c r="P24" i="4"/>
  <c r="N25" i="4"/>
  <c r="N36" i="4" s="1"/>
  <c r="L25" i="4"/>
  <c r="L36" i="4" s="1"/>
  <c r="M19" i="4"/>
  <c r="M15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H20" i="4" s="1"/>
  <c r="H16" i="4"/>
  <c r="H17" i="4"/>
  <c r="H21" i="4"/>
  <c r="E25" i="4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O37" i="4"/>
  <c r="L39" i="4"/>
  <c r="M39" i="4" s="1"/>
  <c r="D34" i="4"/>
  <c r="D35" i="4"/>
  <c r="D36" i="4"/>
  <c r="D37" i="4"/>
  <c r="D38" i="4"/>
  <c r="D39" i="4"/>
  <c r="D40" i="4"/>
  <c r="D41" i="4"/>
  <c r="D42" i="4"/>
  <c r="J25" i="1"/>
  <c r="K22" i="1" s="1"/>
  <c r="O25" i="1"/>
  <c r="O36" i="1" s="1"/>
  <c r="E25" i="1"/>
  <c r="F20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H22" i="1"/>
  <c r="L25" i="1"/>
  <c r="M20" i="1"/>
  <c r="V25" i="1"/>
  <c r="L38" i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8" i="1"/>
  <c r="P17" i="1"/>
  <c r="P15" i="1"/>
  <c r="P14" i="1"/>
  <c r="M24" i="1"/>
  <c r="M25" i="1" s="1"/>
  <c r="M21" i="1"/>
  <c r="M19" i="1"/>
  <c r="M18" i="1"/>
  <c r="M17" i="1"/>
  <c r="M16" i="1"/>
  <c r="M15" i="1"/>
  <c r="M14" i="1"/>
  <c r="K24" i="1"/>
  <c r="K19" i="1"/>
  <c r="K17" i="1"/>
  <c r="K16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 s="1"/>
  <c r="R13" i="1"/>
  <c r="P13" i="1"/>
  <c r="M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W25" i="1"/>
  <c r="F45" i="1"/>
  <c r="H20" i="6"/>
  <c r="H19" i="6"/>
  <c r="M18" i="6"/>
  <c r="M13" i="6"/>
  <c r="M25" i="6" s="1"/>
  <c r="P19" i="6"/>
  <c r="P14" i="6"/>
  <c r="Z21" i="6"/>
  <c r="L35" i="6"/>
  <c r="H22" i="6"/>
  <c r="O35" i="6"/>
  <c r="K22" i="6"/>
  <c r="AE25" i="6"/>
  <c r="M13" i="5"/>
  <c r="M39" i="5"/>
  <c r="H22" i="5"/>
  <c r="O38" i="5"/>
  <c r="K22" i="5"/>
  <c r="M14" i="4"/>
  <c r="P21" i="4"/>
  <c r="H19" i="4"/>
  <c r="H22" i="4"/>
  <c r="K13" i="4"/>
  <c r="K22" i="4"/>
  <c r="Z21" i="4"/>
  <c r="L34" i="1"/>
  <c r="F13" i="1"/>
  <c r="C13" i="1"/>
  <c r="K21" i="1"/>
  <c r="H16" i="1"/>
  <c r="H20" i="1"/>
  <c r="H13" i="1"/>
  <c r="H14" i="1"/>
  <c r="H18" i="1"/>
  <c r="H24" i="1"/>
  <c r="L35" i="1"/>
  <c r="Z25" i="1"/>
  <c r="U25" i="1"/>
  <c r="B46" i="1"/>
  <c r="C34" i="1" s="1"/>
  <c r="C42" i="1"/>
  <c r="X25" i="7"/>
  <c r="N39" i="7" s="1"/>
  <c r="Z18" i="6"/>
  <c r="C20" i="6"/>
  <c r="C13" i="6"/>
  <c r="F14" i="6"/>
  <c r="K15" i="6"/>
  <c r="R16" i="6"/>
  <c r="R25" i="6"/>
  <c r="U16" i="6"/>
  <c r="U13" i="6"/>
  <c r="H18" i="6"/>
  <c r="H13" i="6"/>
  <c r="H24" i="6"/>
  <c r="H14" i="6"/>
  <c r="K19" i="6"/>
  <c r="K14" i="6"/>
  <c r="K18" i="6"/>
  <c r="K21" i="6"/>
  <c r="T25" i="7"/>
  <c r="O37" i="7" s="1"/>
  <c r="P37" i="7" s="1"/>
  <c r="W19" i="6"/>
  <c r="W25" i="6" s="1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K13" i="5"/>
  <c r="W18" i="5"/>
  <c r="Z25" i="5"/>
  <c r="R16" i="5"/>
  <c r="R25" i="5" s="1"/>
  <c r="K19" i="5"/>
  <c r="C14" i="5"/>
  <c r="C13" i="5"/>
  <c r="E25" i="7"/>
  <c r="F20" i="7" s="1"/>
  <c r="F23" i="7"/>
  <c r="F43" i="5"/>
  <c r="AE21" i="5"/>
  <c r="AE20" i="5"/>
  <c r="C20" i="5"/>
  <c r="F21" i="5"/>
  <c r="F20" i="5"/>
  <c r="P21" i="5"/>
  <c r="E42" i="7"/>
  <c r="C43" i="6"/>
  <c r="S25" i="7"/>
  <c r="N37" i="7" s="1"/>
  <c r="V25" i="7"/>
  <c r="L39" i="7" s="1"/>
  <c r="M39" i="7" s="1"/>
  <c r="Y25" i="7"/>
  <c r="Z20" i="7"/>
  <c r="P15" i="4"/>
  <c r="H15" i="4"/>
  <c r="H18" i="4"/>
  <c r="H14" i="4"/>
  <c r="K15" i="4"/>
  <c r="K14" i="4"/>
  <c r="K18" i="4"/>
  <c r="C15" i="4"/>
  <c r="F15" i="4"/>
  <c r="P14" i="4"/>
  <c r="P13" i="4"/>
  <c r="P25" i="4" s="1"/>
  <c r="P18" i="4"/>
  <c r="H24" i="4"/>
  <c r="K19" i="4"/>
  <c r="K20" i="4"/>
  <c r="K24" i="4"/>
  <c r="C14" i="4"/>
  <c r="F14" i="4"/>
  <c r="F20" i="4"/>
  <c r="K21" i="4"/>
  <c r="AD25" i="7"/>
  <c r="O38" i="7" s="1"/>
  <c r="W17" i="4"/>
  <c r="O38" i="4"/>
  <c r="E38" i="7"/>
  <c r="Z17" i="4"/>
  <c r="C18" i="4"/>
  <c r="C20" i="4"/>
  <c r="O34" i="4"/>
  <c r="H13" i="4"/>
  <c r="M13" i="4"/>
  <c r="M25" i="4" s="1"/>
  <c r="W20" i="4"/>
  <c r="M20" i="4"/>
  <c r="O36" i="4"/>
  <c r="P20" i="4"/>
  <c r="P18" i="7"/>
  <c r="F43" i="4"/>
  <c r="Z14" i="7"/>
  <c r="B40" i="7"/>
  <c r="Q25" i="7"/>
  <c r="L37" i="7" s="1"/>
  <c r="M37" i="7" s="1"/>
  <c r="C24" i="7"/>
  <c r="B37" i="7"/>
  <c r="E37" i="7"/>
  <c r="E35" i="7"/>
  <c r="B42" i="7"/>
  <c r="D45" i="7"/>
  <c r="E40" i="7"/>
  <c r="E45" i="7"/>
  <c r="B45" i="7"/>
  <c r="C36" i="1"/>
  <c r="C35" i="1"/>
  <c r="B38" i="7"/>
  <c r="R17" i="7"/>
  <c r="H22" i="7"/>
  <c r="H21" i="7"/>
  <c r="F38" i="1"/>
  <c r="P17" i="7"/>
  <c r="P16" i="7"/>
  <c r="F37" i="4"/>
  <c r="Z16" i="7"/>
  <c r="P39" i="1"/>
  <c r="F37" i="1"/>
  <c r="M16" i="7"/>
  <c r="F44" i="1"/>
  <c r="F24" i="7"/>
  <c r="C22" i="7"/>
  <c r="C23" i="7"/>
  <c r="C40" i="1"/>
  <c r="C44" i="1"/>
  <c r="Z25" i="4"/>
  <c r="F22" i="7"/>
  <c r="F42" i="1"/>
  <c r="F35" i="1"/>
  <c r="F40" i="1"/>
  <c r="C39" i="5"/>
  <c r="C43" i="5"/>
  <c r="P39" i="5"/>
  <c r="P37" i="5"/>
  <c r="AE25" i="5"/>
  <c r="C43" i="4"/>
  <c r="C45" i="1"/>
  <c r="C37" i="1"/>
  <c r="K24" i="7"/>
  <c r="F37" i="6"/>
  <c r="C39" i="6"/>
  <c r="C37" i="6"/>
  <c r="F40" i="6"/>
  <c r="F36" i="6"/>
  <c r="U13" i="7"/>
  <c r="U16" i="7"/>
  <c r="F45" i="6"/>
  <c r="F39" i="6"/>
  <c r="AB19" i="7"/>
  <c r="C40" i="6"/>
  <c r="C45" i="6"/>
  <c r="C45" i="5"/>
  <c r="F39" i="5"/>
  <c r="F45" i="5"/>
  <c r="P38" i="5"/>
  <c r="M38" i="5"/>
  <c r="AE20" i="7"/>
  <c r="R16" i="7"/>
  <c r="C37" i="5"/>
  <c r="F37" i="5"/>
  <c r="C40" i="5"/>
  <c r="C35" i="5"/>
  <c r="F18" i="7"/>
  <c r="F40" i="5"/>
  <c r="F35" i="5"/>
  <c r="F21" i="7"/>
  <c r="F14" i="7"/>
  <c r="F42" i="5"/>
  <c r="W20" i="7"/>
  <c r="W25" i="7" s="1"/>
  <c r="O39" i="7"/>
  <c r="P39" i="7" s="1"/>
  <c r="Z21" i="7"/>
  <c r="AE18" i="7"/>
  <c r="AE21" i="7"/>
  <c r="AE17" i="7"/>
  <c r="F35" i="4"/>
  <c r="C38" i="4"/>
  <c r="C35" i="4"/>
  <c r="F38" i="4"/>
  <c r="F42" i="4"/>
  <c r="P21" i="7"/>
  <c r="F45" i="4"/>
  <c r="C45" i="4"/>
  <c r="K14" i="7"/>
  <c r="K16" i="7"/>
  <c r="K19" i="7"/>
  <c r="AB20" i="7"/>
  <c r="AB17" i="7"/>
  <c r="C18" i="7"/>
  <c r="C40" i="4"/>
  <c r="R13" i="7"/>
  <c r="M19" i="7"/>
  <c r="C34" i="4"/>
  <c r="K21" i="7"/>
  <c r="M18" i="7"/>
  <c r="F40" i="4"/>
  <c r="P14" i="7"/>
  <c r="P19" i="7"/>
  <c r="M14" i="7"/>
  <c r="H19" i="7"/>
  <c r="H16" i="7"/>
  <c r="H14" i="7"/>
  <c r="H24" i="7"/>
  <c r="P37" i="1"/>
  <c r="M38" i="1"/>
  <c r="F40" i="7"/>
  <c r="C38" i="7"/>
  <c r="C43" i="7"/>
  <c r="P37" i="4"/>
  <c r="F38" i="7"/>
  <c r="M37" i="4"/>
  <c r="F42" i="7"/>
  <c r="F45" i="7"/>
  <c r="F37" i="7"/>
  <c r="C37" i="7"/>
  <c r="C40" i="7"/>
  <c r="C45" i="7"/>
  <c r="D46" i="6" l="1"/>
  <c r="O25" i="7"/>
  <c r="P15" i="7" s="1"/>
  <c r="P25" i="7" s="1"/>
  <c r="P25" i="6"/>
  <c r="K20" i="6"/>
  <c r="K25" i="6" s="1"/>
  <c r="F13" i="6"/>
  <c r="F25" i="6"/>
  <c r="C14" i="7"/>
  <c r="B35" i="7"/>
  <c r="C34" i="6"/>
  <c r="C46" i="6" s="1"/>
  <c r="C41" i="6"/>
  <c r="C36" i="6"/>
  <c r="H25" i="6"/>
  <c r="C25" i="6"/>
  <c r="B41" i="7"/>
  <c r="E46" i="4"/>
  <c r="F36" i="4" s="1"/>
  <c r="P20" i="7"/>
  <c r="P13" i="7"/>
  <c r="P25" i="5"/>
  <c r="E36" i="7"/>
  <c r="K20" i="5"/>
  <c r="N25" i="7"/>
  <c r="N36" i="7" s="1"/>
  <c r="D46" i="5"/>
  <c r="D34" i="7"/>
  <c r="H20" i="5"/>
  <c r="B46" i="5"/>
  <c r="C34" i="5" s="1"/>
  <c r="H15" i="5"/>
  <c r="H25" i="5" s="1"/>
  <c r="E46" i="5"/>
  <c r="F34" i="5" s="1"/>
  <c r="F15" i="5"/>
  <c r="F15" i="7"/>
  <c r="C25" i="5"/>
  <c r="B36" i="7"/>
  <c r="C15" i="7"/>
  <c r="J25" i="7"/>
  <c r="O35" i="7" s="1"/>
  <c r="M25" i="5"/>
  <c r="E34" i="7"/>
  <c r="K25" i="5"/>
  <c r="L35" i="5"/>
  <c r="L40" i="5" s="1"/>
  <c r="M34" i="5" s="1"/>
  <c r="F13" i="5"/>
  <c r="F25" i="5" s="1"/>
  <c r="C20" i="7"/>
  <c r="D46" i="4"/>
  <c r="E39" i="7"/>
  <c r="P34" i="4"/>
  <c r="F25" i="4"/>
  <c r="F41" i="4"/>
  <c r="F39" i="4"/>
  <c r="K25" i="4"/>
  <c r="F34" i="4"/>
  <c r="D36" i="7"/>
  <c r="C39" i="4"/>
  <c r="C41" i="4"/>
  <c r="W25" i="4"/>
  <c r="W18" i="4"/>
  <c r="L35" i="4"/>
  <c r="L40" i="4" s="1"/>
  <c r="M34" i="4" s="1"/>
  <c r="G25" i="7"/>
  <c r="H15" i="7" s="1"/>
  <c r="H25" i="4"/>
  <c r="C13" i="7"/>
  <c r="C25" i="4"/>
  <c r="K13" i="7"/>
  <c r="D40" i="7"/>
  <c r="K13" i="1"/>
  <c r="K18" i="1"/>
  <c r="K20" i="1"/>
  <c r="K22" i="7"/>
  <c r="O35" i="1"/>
  <c r="O40" i="1" s="1"/>
  <c r="P35" i="1" s="1"/>
  <c r="K15" i="1"/>
  <c r="D38" i="7"/>
  <c r="D39" i="7"/>
  <c r="D35" i="7"/>
  <c r="D25" i="7"/>
  <c r="N34" i="7" s="1"/>
  <c r="D41" i="7"/>
  <c r="P20" i="1"/>
  <c r="P25" i="1" s="1"/>
  <c r="K18" i="7"/>
  <c r="D46" i="1"/>
  <c r="N40" i="1"/>
  <c r="I25" i="7"/>
  <c r="N35" i="7" s="1"/>
  <c r="B34" i="7"/>
  <c r="H25" i="1"/>
  <c r="C39" i="1"/>
  <c r="F13" i="7"/>
  <c r="F25" i="1"/>
  <c r="E46" i="1"/>
  <c r="F41" i="1" s="1"/>
  <c r="O34" i="7"/>
  <c r="O34" i="1"/>
  <c r="C41" i="1"/>
  <c r="C46" i="1" s="1"/>
  <c r="C25" i="1"/>
  <c r="C42" i="7"/>
  <c r="N40" i="6"/>
  <c r="L40" i="6"/>
  <c r="M34" i="6" s="1"/>
  <c r="M37" i="6"/>
  <c r="O40" i="6"/>
  <c r="P34" i="6" s="1"/>
  <c r="P37" i="6"/>
  <c r="AA25" i="7"/>
  <c r="E46" i="6"/>
  <c r="F35" i="6" s="1"/>
  <c r="AE25" i="7"/>
  <c r="L25" i="7"/>
  <c r="N40" i="5"/>
  <c r="O40" i="5"/>
  <c r="P34" i="5" s="1"/>
  <c r="R25" i="7"/>
  <c r="N40" i="4"/>
  <c r="O40" i="4"/>
  <c r="P36" i="4" s="1"/>
  <c r="U25" i="7"/>
  <c r="Z25" i="7"/>
  <c r="M37" i="1"/>
  <c r="L40" i="1"/>
  <c r="O36" i="7" l="1"/>
  <c r="O40" i="7"/>
  <c r="P36" i="7" s="1"/>
  <c r="P36" i="6"/>
  <c r="P35" i="6"/>
  <c r="F41" i="6"/>
  <c r="F34" i="6"/>
  <c r="M36" i="6"/>
  <c r="C25" i="7"/>
  <c r="M35" i="6"/>
  <c r="M40" i="6" s="1"/>
  <c r="E46" i="7"/>
  <c r="F39" i="7" s="1"/>
  <c r="M36" i="4"/>
  <c r="M13" i="7"/>
  <c r="M15" i="7"/>
  <c r="K15" i="7"/>
  <c r="K20" i="7"/>
  <c r="C41" i="5"/>
  <c r="C36" i="5"/>
  <c r="C46" i="5" s="1"/>
  <c r="B46" i="7"/>
  <c r="C39" i="7" s="1"/>
  <c r="F25" i="7"/>
  <c r="F36" i="5"/>
  <c r="F41" i="5"/>
  <c r="L35" i="7"/>
  <c r="P36" i="5"/>
  <c r="M36" i="5"/>
  <c r="P35" i="5"/>
  <c r="M35" i="5"/>
  <c r="N40" i="7"/>
  <c r="P35" i="4"/>
  <c r="P38" i="4"/>
  <c r="P38" i="7"/>
  <c r="F46" i="4"/>
  <c r="C46" i="4"/>
  <c r="M38" i="4"/>
  <c r="H18" i="7"/>
  <c r="L38" i="7"/>
  <c r="AB18" i="7"/>
  <c r="AB25" i="7" s="1"/>
  <c r="H13" i="7"/>
  <c r="M35" i="4"/>
  <c r="H20" i="7"/>
  <c r="F43" i="7"/>
  <c r="P35" i="7"/>
  <c r="F43" i="1"/>
  <c r="F39" i="1"/>
  <c r="K25" i="1"/>
  <c r="D46" i="7"/>
  <c r="P36" i="1"/>
  <c r="M34" i="1"/>
  <c r="M36" i="1"/>
  <c r="L36" i="7"/>
  <c r="M20" i="7"/>
  <c r="M25" i="7" s="1"/>
  <c r="F34" i="1"/>
  <c r="F36" i="1"/>
  <c r="M35" i="1"/>
  <c r="P34" i="1"/>
  <c r="P34" i="7"/>
  <c r="P40" i="6" l="1"/>
  <c r="F36" i="7"/>
  <c r="K25" i="7"/>
  <c r="F34" i="7"/>
  <c r="F35" i="7"/>
  <c r="F41" i="7"/>
  <c r="F46" i="6"/>
  <c r="C35" i="7"/>
  <c r="C41" i="7"/>
  <c r="L40" i="7"/>
  <c r="M38" i="7" s="1"/>
  <c r="C34" i="7"/>
  <c r="P40" i="5"/>
  <c r="F46" i="5"/>
  <c r="C36" i="7"/>
  <c r="M40" i="5"/>
  <c r="M40" i="4"/>
  <c r="P40" i="4"/>
  <c r="P40" i="7"/>
  <c r="H25" i="7"/>
  <c r="F46" i="1"/>
  <c r="P40" i="1"/>
  <c r="M40" i="1"/>
  <c r="F46" i="7" l="1"/>
  <c r="M36" i="7"/>
  <c r="M35" i="7"/>
  <c r="C46" i="7"/>
  <c r="M34" i="7"/>
  <c r="M40" i="7" l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<sst xmlns="http://schemas.openxmlformats.org/spreadsheetml/2006/main" count="457" uniqueCount="62">
  <si>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</si>
  <si>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</si>
  <si>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</si>
  <si>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</si>
  <si>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</si>
  <si>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</si>
  <si>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</si>
  <si>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</si>
  <si>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</si>
  <si>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</si>
  <si>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</si>
  <si>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</si>
  <si>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</si>
  <si>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</si>
  <si>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</si>
  <si>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</si>
  <si>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</si>
  <si>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</si>
  <si>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</si>
  <si>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</si>
  <si>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</si>
  <si>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</si>
  <si>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</si>
  <si>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</si>
  <si>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</si>
  <si>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</si>
  <si>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</si>
  <si>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</si>
  <si>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</si>
  <si>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</si>
  <si>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</si>
  <si>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</si>
  <si>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</si>
  <si>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</si>
  <si>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</si>
  <si>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</si>
  <si>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</si>
  <si>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</si>
  <si>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</si>
  <si>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</si>
  <si>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</si>
  <si>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</si>
  <si>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</si>
  <si>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</si>
  <si>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</si>
  <si>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</si>
  <si>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</si>
  <si>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</si>
  <si>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</si>
  <si>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</si>
  <si>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</si>
  <si>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</si>
  <si>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</si>
  <si>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</si>
  <si>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</si>
  <si>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</si>
  <si>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</si>
  <si>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</si>
  <si>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</si>
  <si>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</si>
  <si>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</si>
  <si>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INSTITUT MUNICIPAL DE MERCATS DE BARCELONA  (IMMB)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</si>
</sst>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1"/>
                <c:pt idx="0">
                  <c:v>41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1"/>
                <c:pt idx="0">
                  <c:v>28207208.039999999</c:v>
                </c:pt>
                <c:pt idx="1">
                  <c:v>1322803.81</c:v>
                </c:pt>
                <c:pt idx="2">
                  <c:v>137508.07</c:v>
                </c:pt>
                <c:pt idx="3">
                  <c:v>0</c:v>
                </c:pt>
                <c:pt idx="4">
                  <c:v>0</c:v>
                </c:pt>
                <c:pt idx="5">
                  <c:v>84803.07</c:v>
                </c:pt>
                <c:pt idx="6">
                  <c:v>0</c:v>
                </c:pt>
                <c:pt idx="7">
                  <c:v>241857.62000000002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18</c:v>
                </c:pt>
                <c:pt idx="1">
                  <c:v>62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26626854.579999998</c:v>
                </c:pt>
                <c:pt idx="1">
                  <c:v>2882095.6900000004</c:v>
                </c:pt>
                <c:pt idx="2">
                  <c:v>448930.33999999997</c:v>
                </c:pt>
                <c:pt idx="3">
                  <c:v>0</c:v>
                </c:pt>
                <c:pt idx="4">
                  <c:v>36300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I33" sqref="I33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44697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1</v>
      </c>
      <c r="C13" s="20">
        <f t="shared" ref="C13:C24" si="0">IF(B13,B13/$B$25,"")</f>
        <v>0.5</v>
      </c>
      <c r="D13" s="4">
        <v>1097825.22</v>
      </c>
      <c r="E13" s="70">
        <v>1328368.52</v>
      </c>
      <c r="F13" s="21">
        <f t="shared" ref="F13:F24" si="1">IF(E13,E13/$E$25,"")</f>
        <v>0.9880924010576142</v>
      </c>
      <c r="G13" s="1">
        <v>7</v>
      </c>
      <c r="H13" s="20">
        <f t="shared" ref="H13:H24" si="2">IF(G13,G13/$G$25,"")</f>
        <v>0.53846153846153844</v>
      </c>
      <c r="I13" s="4">
        <v>944345.64</v>
      </c>
      <c r="J13" s="4">
        <v>1142658.23</v>
      </c>
      <c r="K13" s="21">
        <f t="shared" ref="K13:K24" si="3">IF(J13,J13/$J$25,"")</f>
        <v>0.97161273551192917</v>
      </c>
      <c r="L13" s="1"/>
      <c r="M13" s="20" t="str">
        <f t="shared" ref="M13:M24" si="4">IF(L13,L13/$L$25,"")</f>
        <v/>
      </c>
      <c r="N13" s="4">
        <v>0</v>
      </c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4">
        <v>0</v>
      </c>
      <c r="E14" s="7"/>
      <c r="F14" s="21" t="str">
        <f t="shared" si="1"/>
        <v/>
      </c>
      <c r="G14" s="2"/>
      <c r="H14" s="20" t="str">
        <f t="shared" si="2"/>
        <v/>
      </c>
      <c r="I14" s="4">
        <v>0</v>
      </c>
      <c r="J14" s="6"/>
      <c r="K14" s="21" t="str">
        <f t="shared" si="3"/>
        <v/>
      </c>
      <c r="L14" s="2"/>
      <c r="M14" s="20" t="str">
        <f t="shared" si="4"/>
        <v/>
      </c>
      <c r="N14" s="4">
        <v>0</v>
      </c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4">
        <v>0</v>
      </c>
      <c r="E15" s="7"/>
      <c r="F15" s="21" t="str">
        <f t="shared" si="1"/>
        <v/>
      </c>
      <c r="G15" s="2">
        <v>1</v>
      </c>
      <c r="H15" s="20">
        <f t="shared" si="2"/>
        <v>7.6923076923076927E-2</v>
      </c>
      <c r="I15" s="4">
        <v>7344.41</v>
      </c>
      <c r="J15" s="6">
        <v>8886.74</v>
      </c>
      <c r="K15" s="21">
        <f t="shared" si="3"/>
        <v>7.5564762362787001E-3</v>
      </c>
      <c r="L15" s="2"/>
      <c r="M15" s="20" t="str">
        <f t="shared" si="4"/>
        <v/>
      </c>
      <c r="N15" s="4">
        <v>0</v>
      </c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4">
        <v>0</v>
      </c>
      <c r="E16" s="7"/>
      <c r="F16" s="21" t="str">
        <f t="shared" si="1"/>
        <v/>
      </c>
      <c r="G16" s="2"/>
      <c r="H16" s="20" t="str">
        <f t="shared" si="2"/>
        <v/>
      </c>
      <c r="I16" s="4">
        <v>0</v>
      </c>
      <c r="J16" s="6"/>
      <c r="K16" s="21" t="str">
        <f t="shared" si="3"/>
        <v/>
      </c>
      <c r="L16" s="2"/>
      <c r="M16" s="20" t="str">
        <f t="shared" si="4"/>
        <v/>
      </c>
      <c r="N16" s="4">
        <v>0</v>
      </c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4">
        <v>0</v>
      </c>
      <c r="E17" s="7"/>
      <c r="F17" s="21" t="str">
        <f t="shared" si="1"/>
        <v/>
      </c>
      <c r="G17" s="3"/>
      <c r="H17" s="20" t="str">
        <f t="shared" si="2"/>
        <v/>
      </c>
      <c r="I17" s="4">
        <v>0</v>
      </c>
      <c r="J17" s="6"/>
      <c r="K17" s="21" t="str">
        <f t="shared" si="3"/>
        <v/>
      </c>
      <c r="L17" s="3"/>
      <c r="M17" s="20" t="str">
        <f t="shared" si="4"/>
        <v/>
      </c>
      <c r="N17" s="4">
        <v>0</v>
      </c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4">
        <v>0</v>
      </c>
      <c r="E18" s="70"/>
      <c r="F18" s="67" t="str">
        <f t="shared" si="1"/>
        <v/>
      </c>
      <c r="G18" s="71">
        <v>1</v>
      </c>
      <c r="H18" s="66">
        <f t="shared" si="2"/>
        <v>7.6923076923076927E-2</v>
      </c>
      <c r="I18" s="4">
        <v>3800</v>
      </c>
      <c r="J18" s="69">
        <v>4598</v>
      </c>
      <c r="K18" s="67">
        <f t="shared" si="3"/>
        <v>3.9097214202744156E-3</v>
      </c>
      <c r="L18" s="71"/>
      <c r="M18" s="66" t="str">
        <f t="shared" si="4"/>
        <v/>
      </c>
      <c r="N18" s="4">
        <v>0</v>
      </c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4">
        <v>0</v>
      </c>
      <c r="E19" s="7"/>
      <c r="F19" s="21" t="str">
        <f t="shared" si="1"/>
        <v/>
      </c>
      <c r="G19" s="2"/>
      <c r="H19" s="20" t="str">
        <f t="shared" si="2"/>
        <v/>
      </c>
      <c r="I19" s="4"/>
      <c r="J19" s="6"/>
      <c r="K19" s="21" t="str">
        <f t="shared" si="3"/>
        <v/>
      </c>
      <c r="L19" s="2"/>
      <c r="M19" s="20" t="str">
        <f t="shared" si="4"/>
        <v/>
      </c>
      <c r="N19" s="4">
        <v>0</v>
      </c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>
        <v>1</v>
      </c>
      <c r="C20" s="66">
        <f t="shared" si="0"/>
        <v>0.5</v>
      </c>
      <c r="D20" s="4">
        <v>13230</v>
      </c>
      <c r="E20" s="70">
        <v>16008.3</v>
      </c>
      <c r="F20" s="21">
        <f t="shared" si="1"/>
        <v>1.190759894238581E-2</v>
      </c>
      <c r="G20" s="68">
        <v>4</v>
      </c>
      <c r="H20" s="66">
        <f t="shared" si="2"/>
        <v>0.30769230769230771</v>
      </c>
      <c r="I20" s="4">
        <f>J20/1.21</f>
        <v>16446.198347107438</v>
      </c>
      <c r="J20" s="69">
        <v>19899.900000000001</v>
      </c>
      <c r="K20" s="67">
        <f t="shared" si="3"/>
        <v>1.6921066831517804E-2</v>
      </c>
      <c r="L20" s="68">
        <v>2</v>
      </c>
      <c r="M20" s="66">
        <f t="shared" si="4"/>
        <v>1</v>
      </c>
      <c r="N20" s="4">
        <v>800</v>
      </c>
      <c r="O20" s="70">
        <v>968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25">
      <c r="A21" s="95" t="s">
        <v>51</v>
      </c>
      <c r="B21" s="2"/>
      <c r="C21" s="20" t="str">
        <f t="shared" si="0"/>
        <v/>
      </c>
      <c r="D21" s="4">
        <f t="shared" ref="D21" si="12">E21/1.21</f>
        <v>0</v>
      </c>
      <c r="E21" s="7"/>
      <c r="F21" s="21" t="str">
        <f t="shared" si="1"/>
        <v/>
      </c>
      <c r="G21" s="2"/>
      <c r="H21" s="20" t="str">
        <f t="shared" si="2"/>
        <v/>
      </c>
      <c r="I21" s="4">
        <f t="shared" ref="I21" si="13">J21/1.21</f>
        <v>0</v>
      </c>
      <c r="J21" s="98"/>
      <c r="K21" s="21" t="str">
        <f t="shared" si="3"/>
        <v/>
      </c>
      <c r="L21" s="2"/>
      <c r="M21" s="20" t="str">
        <f t="shared" si="4"/>
        <v/>
      </c>
      <c r="N21" s="4">
        <f t="shared" ref="N21" si="14">O21/1.21</f>
        <v>0</v>
      </c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4">
      <c r="A25" s="82" t="s">
        <v>0</v>
      </c>
      <c r="B25" s="16">
        <f t="shared" ref="B25:AE25" si="15">SUM(B13:B24)</f>
        <v>2</v>
      </c>
      <c r="C25" s="17">
        <f t="shared" si="15"/>
        <v>1</v>
      </c>
      <c r="D25" s="18">
        <f t="shared" si="15"/>
        <v>1111055.22</v>
      </c>
      <c r="E25" s="18">
        <f t="shared" si="15"/>
        <v>1344376.82</v>
      </c>
      <c r="F25" s="19">
        <f t="shared" si="15"/>
        <v>1</v>
      </c>
      <c r="G25" s="16">
        <f t="shared" si="15"/>
        <v>13</v>
      </c>
      <c r="H25" s="17">
        <f t="shared" si="15"/>
        <v>1</v>
      </c>
      <c r="I25" s="18">
        <f t="shared" si="15"/>
        <v>971936.24834710744</v>
      </c>
      <c r="J25" s="18">
        <f t="shared" si="15"/>
        <v>1176042.8699999999</v>
      </c>
      <c r="K25" s="19">
        <f t="shared" si="15"/>
        <v>1.0000000000000002</v>
      </c>
      <c r="L25" s="16">
        <f t="shared" si="15"/>
        <v>2</v>
      </c>
      <c r="M25" s="17">
        <f t="shared" si="15"/>
        <v>1</v>
      </c>
      <c r="N25" s="18">
        <f t="shared" si="15"/>
        <v>800</v>
      </c>
      <c r="O25" s="18">
        <f t="shared" si="15"/>
        <v>968</v>
      </c>
      <c r="P25" s="19">
        <f t="shared" si="15"/>
        <v>1</v>
      </c>
      <c r="Q25" s="16">
        <f t="shared" si="15"/>
        <v>0</v>
      </c>
      <c r="R25" s="17">
        <f t="shared" si="15"/>
        <v>0</v>
      </c>
      <c r="S25" s="18">
        <f t="shared" si="15"/>
        <v>0</v>
      </c>
      <c r="T25" s="18">
        <f t="shared" si="15"/>
        <v>0</v>
      </c>
      <c r="U25" s="19">
        <f t="shared" si="15"/>
        <v>0</v>
      </c>
      <c r="V25" s="16">
        <f t="shared" si="15"/>
        <v>0</v>
      </c>
      <c r="W25" s="17">
        <f t="shared" si="15"/>
        <v>0</v>
      </c>
      <c r="X25" s="18">
        <f t="shared" si="15"/>
        <v>0</v>
      </c>
      <c r="Y25" s="18">
        <f t="shared" si="15"/>
        <v>0</v>
      </c>
      <c r="Z25" s="19">
        <f t="shared" si="15"/>
        <v>0</v>
      </c>
      <c r="AA25" s="16">
        <f t="shared" si="15"/>
        <v>0</v>
      </c>
      <c r="AB25" s="17">
        <f t="shared" si="15"/>
        <v>0</v>
      </c>
      <c r="AC25" s="18">
        <f t="shared" si="15"/>
        <v>0</v>
      </c>
      <c r="AD25" s="18">
        <f t="shared" si="15"/>
        <v>0</v>
      </c>
      <c r="AE25" s="19">
        <f t="shared" si="15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hidden="1" customHeight="1" x14ac:dyDescent="0.3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6">B13+G13+L13+Q13+AA13+V13</f>
        <v>8</v>
      </c>
      <c r="C34" s="8">
        <f t="shared" ref="C34:C43" si="17">IF(B34,B34/$B$46,"")</f>
        <v>0.47058823529411764</v>
      </c>
      <c r="D34" s="10">
        <f t="shared" ref="D34:D45" si="18">D13+I13+N13+S13+AC13+X13</f>
        <v>2042170.8599999999</v>
      </c>
      <c r="E34" s="11">
        <f t="shared" ref="E34:E45" si="19">E13+J13+O13+T13+AD13+Y13</f>
        <v>2471026.75</v>
      </c>
      <c r="F34" s="21">
        <f t="shared" ref="F34:F43" si="20">IF(E34,E34/$E$46,"")</f>
        <v>0.98002649882057591</v>
      </c>
      <c r="J34" s="149" t="s">
        <v>3</v>
      </c>
      <c r="K34" s="150"/>
      <c r="L34" s="57">
        <f>B25</f>
        <v>2</v>
      </c>
      <c r="M34" s="8">
        <f t="shared" ref="M34:M39" si="21">IF(L34,L34/$L$40,"")</f>
        <v>0.11764705882352941</v>
      </c>
      <c r="N34" s="58">
        <f>D25</f>
        <v>1111055.22</v>
      </c>
      <c r="O34" s="58">
        <f>E25</f>
        <v>1344376.82</v>
      </c>
      <c r="P34" s="59">
        <f t="shared" ref="P34:P39" si="22">IF(O34,O34/$O$40,"")</f>
        <v>0.5331892534146544</v>
      </c>
    </row>
    <row r="35" spans="1:33" s="25" customFormat="1" ht="30" customHeight="1" x14ac:dyDescent="0.25">
      <c r="A35" s="43" t="s">
        <v>18</v>
      </c>
      <c r="B35" s="12">
        <f t="shared" si="16"/>
        <v>0</v>
      </c>
      <c r="C35" s="8" t="str">
        <f t="shared" si="17"/>
        <v/>
      </c>
      <c r="D35" s="13">
        <f t="shared" si="18"/>
        <v>0</v>
      </c>
      <c r="E35" s="14">
        <f t="shared" si="19"/>
        <v>0</v>
      </c>
      <c r="F35" s="21" t="str">
        <f t="shared" si="20"/>
        <v/>
      </c>
      <c r="J35" s="145" t="s">
        <v>1</v>
      </c>
      <c r="K35" s="146"/>
      <c r="L35" s="60">
        <f>G25</f>
        <v>13</v>
      </c>
      <c r="M35" s="8">
        <f t="shared" si="21"/>
        <v>0.76470588235294112</v>
      </c>
      <c r="N35" s="61">
        <f>I25</f>
        <v>971936.24834710744</v>
      </c>
      <c r="O35" s="61">
        <f>J25</f>
        <v>1176042.8699999999</v>
      </c>
      <c r="P35" s="59">
        <f t="shared" si="22"/>
        <v>0.46642683101225102</v>
      </c>
    </row>
    <row r="36" spans="1:33" ht="30" customHeight="1" x14ac:dyDescent="0.25">
      <c r="A36" s="43" t="s">
        <v>19</v>
      </c>
      <c r="B36" s="12">
        <f t="shared" si="16"/>
        <v>1</v>
      </c>
      <c r="C36" s="8">
        <f t="shared" si="17"/>
        <v>5.8823529411764705E-2</v>
      </c>
      <c r="D36" s="13">
        <f t="shared" si="18"/>
        <v>7344.41</v>
      </c>
      <c r="E36" s="14">
        <f t="shared" si="19"/>
        <v>8886.74</v>
      </c>
      <c r="F36" s="21">
        <f t="shared" si="20"/>
        <v>3.524543264506855E-3</v>
      </c>
      <c r="G36" s="25"/>
      <c r="J36" s="145" t="s">
        <v>2</v>
      </c>
      <c r="K36" s="146"/>
      <c r="L36" s="60">
        <f>L25</f>
        <v>2</v>
      </c>
      <c r="M36" s="8">
        <f t="shared" si="21"/>
        <v>0.11764705882352941</v>
      </c>
      <c r="N36" s="61">
        <f>N25</f>
        <v>800</v>
      </c>
      <c r="O36" s="61">
        <f>O25</f>
        <v>968</v>
      </c>
      <c r="P36" s="59">
        <f t="shared" si="22"/>
        <v>3.8391557309459221E-4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6"/>
        <v>0</v>
      </c>
      <c r="C37" s="8" t="str">
        <f t="shared" si="17"/>
        <v/>
      </c>
      <c r="D37" s="13">
        <f t="shared" si="18"/>
        <v>0</v>
      </c>
      <c r="E37" s="14">
        <f t="shared" si="19"/>
        <v>0</v>
      </c>
      <c r="F37" s="21" t="str">
        <f t="shared" si="20"/>
        <v/>
      </c>
      <c r="G37" s="25"/>
      <c r="J37" s="145" t="s">
        <v>34</v>
      </c>
      <c r="K37" s="146"/>
      <c r="L37" s="60">
        <f>Q25</f>
        <v>0</v>
      </c>
      <c r="M37" s="8" t="str">
        <f t="shared" si="21"/>
        <v/>
      </c>
      <c r="N37" s="61">
        <f>S25</f>
        <v>0</v>
      </c>
      <c r="O37" s="61">
        <f>T25</f>
        <v>0</v>
      </c>
      <c r="P37" s="59" t="str">
        <f t="shared" si="22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6"/>
        <v>0</v>
      </c>
      <c r="C38" s="8" t="str">
        <f t="shared" si="17"/>
        <v/>
      </c>
      <c r="D38" s="13">
        <f t="shared" si="18"/>
        <v>0</v>
      </c>
      <c r="E38" s="22">
        <f t="shared" si="19"/>
        <v>0</v>
      </c>
      <c r="F38" s="21" t="str">
        <f t="shared" si="20"/>
        <v/>
      </c>
      <c r="G38" s="25"/>
      <c r="J38" s="145" t="s">
        <v>5</v>
      </c>
      <c r="K38" s="146"/>
      <c r="L38" s="60">
        <f>V25</f>
        <v>0</v>
      </c>
      <c r="M38" s="8" t="str">
        <f t="shared" si="21"/>
        <v/>
      </c>
      <c r="N38" s="61">
        <f>X25</f>
        <v>0</v>
      </c>
      <c r="O38" s="61">
        <f>Y25</f>
        <v>0</v>
      </c>
      <c r="P38" s="59" t="str">
        <f t="shared" si="22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6"/>
        <v>1</v>
      </c>
      <c r="C39" s="8">
        <f t="shared" si="17"/>
        <v>5.8823529411764705E-2</v>
      </c>
      <c r="D39" s="13">
        <f t="shared" si="18"/>
        <v>3800</v>
      </c>
      <c r="E39" s="22">
        <f t="shared" si="19"/>
        <v>4598</v>
      </c>
      <c r="F39" s="21">
        <f t="shared" si="20"/>
        <v>1.8235989721993127E-3</v>
      </c>
      <c r="G39" s="25"/>
      <c r="J39" s="145" t="s">
        <v>4</v>
      </c>
      <c r="K39" s="146"/>
      <c r="L39" s="60">
        <f>AA25</f>
        <v>0</v>
      </c>
      <c r="M39" s="8" t="str">
        <f t="shared" si="21"/>
        <v/>
      </c>
      <c r="N39" s="61">
        <f>AC25</f>
        <v>0</v>
      </c>
      <c r="O39" s="61">
        <f>AD25</f>
        <v>0</v>
      </c>
      <c r="P39" s="59" t="str">
        <f t="shared" si="22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6"/>
        <v>0</v>
      </c>
      <c r="C40" s="8" t="str">
        <f t="shared" si="17"/>
        <v/>
      </c>
      <c r="D40" s="13">
        <f t="shared" si="18"/>
        <v>0</v>
      </c>
      <c r="E40" s="23">
        <f t="shared" si="19"/>
        <v>0</v>
      </c>
      <c r="F40" s="21" t="str">
        <f t="shared" si="20"/>
        <v/>
      </c>
      <c r="G40" s="25"/>
      <c r="J40" s="147" t="s">
        <v>0</v>
      </c>
      <c r="K40" s="148"/>
      <c r="L40" s="83">
        <f>SUM(L34:L39)</f>
        <v>17</v>
      </c>
      <c r="M40" s="17">
        <f>SUM(M34:M39)</f>
        <v>1</v>
      </c>
      <c r="N40" s="84">
        <f>SUM(N34:N39)</f>
        <v>2083791.4683471075</v>
      </c>
      <c r="O40" s="85">
        <f>SUM(O34:O39)</f>
        <v>2521387.69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6"/>
        <v>7</v>
      </c>
      <c r="C41" s="8">
        <f t="shared" si="17"/>
        <v>0.41176470588235292</v>
      </c>
      <c r="D41" s="13">
        <f t="shared" si="18"/>
        <v>30476.198347107438</v>
      </c>
      <c r="E41" s="23">
        <f t="shared" si="19"/>
        <v>36876.199999999997</v>
      </c>
      <c r="F41" s="21">
        <f t="shared" si="20"/>
        <v>1.4625358942717766E-2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6"/>
        <v>0</v>
      </c>
      <c r="C42" s="8" t="str">
        <f t="shared" si="17"/>
        <v/>
      </c>
      <c r="D42" s="13">
        <f t="shared" si="18"/>
        <v>0</v>
      </c>
      <c r="E42" s="14">
        <f t="shared" si="19"/>
        <v>0</v>
      </c>
      <c r="F42" s="21" t="str">
        <f t="shared" si="20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6"/>
        <v>0</v>
      </c>
      <c r="C43" s="8" t="str">
        <f t="shared" si="17"/>
        <v/>
      </c>
      <c r="D43" s="13">
        <f t="shared" si="18"/>
        <v>0</v>
      </c>
      <c r="E43" s="14">
        <f t="shared" si="19"/>
        <v>0</v>
      </c>
      <c r="F43" s="21" t="str">
        <f t="shared" si="20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6"/>
        <v>0</v>
      </c>
      <c r="C44" s="8" t="str">
        <f t="shared" ref="C44" si="23">IF(B44,B44/$B$46,"")</f>
        <v/>
      </c>
      <c r="D44" s="13">
        <f t="shared" si="18"/>
        <v>0</v>
      </c>
      <c r="E44" s="14">
        <f t="shared" si="19"/>
        <v>0</v>
      </c>
      <c r="F44" s="21" t="str">
        <f t="shared" ref="F44" si="24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16"/>
        <v>0</v>
      </c>
      <c r="C45" s="8" t="str">
        <f t="shared" ref="C45" si="25">IF(B45,B45/$B$46,"")</f>
        <v/>
      </c>
      <c r="D45" s="13">
        <f t="shared" si="18"/>
        <v>0</v>
      </c>
      <c r="E45" s="14">
        <f t="shared" si="19"/>
        <v>0</v>
      </c>
      <c r="F45" s="21" t="str">
        <f t="shared" ref="F45" si="26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17</v>
      </c>
      <c r="C46" s="17">
        <f>SUM(C34:C45)</f>
        <v>1</v>
      </c>
      <c r="D46" s="18">
        <f>SUM(D34:D45)</f>
        <v>2083791.4683471073</v>
      </c>
      <c r="E46" s="18">
        <f>SUM(E34:E45)</f>
        <v>2521387.6900000004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5"/>
  </hyperlinks>
  <pageMargins left="0.25" right="0.25" top="0.75" bottom="0.75" header="0.3" footer="0.3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70" zoomScaleNormal="70" workbookViewId="0">
      <selection activeCell="S45" sqref="S45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>
        <v>44768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MUNICIPAL DE MERCATS DE BARCELONA  (IMMB)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7.1428571428571425E-2</v>
      </c>
      <c r="I13" s="4">
        <v>14461.98347107438</v>
      </c>
      <c r="J13" s="5">
        <v>17499</v>
      </c>
      <c r="K13" s="21">
        <f t="shared" ref="K13:K21" si="3">IF(J13,J13/$J$25,"")</f>
        <v>0.12784988192571334</v>
      </c>
      <c r="L13" s="1">
        <v>1</v>
      </c>
      <c r="M13" s="20">
        <f t="shared" ref="M13:M21" si="4">IF(L13,L13/$L$25,"")</f>
        <v>1</v>
      </c>
      <c r="N13" s="4">
        <v>239610</v>
      </c>
      <c r="O13" s="5">
        <v>289928.09999999998</v>
      </c>
      <c r="P13" s="21">
        <f t="shared" ref="P13:P21" si="5">IF(O13,O13/$O$25,"")</f>
        <v>1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4">
        <v>0</v>
      </c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0.14285714285714285</v>
      </c>
      <c r="I15" s="4">
        <v>15230.24</v>
      </c>
      <c r="J15" s="7">
        <v>18428.59</v>
      </c>
      <c r="K15" s="21">
        <f t="shared" si="3"/>
        <v>0.13464158269371859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4">
        <v>0</v>
      </c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4">
        <v>0</v>
      </c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3</v>
      </c>
      <c r="H18" s="66">
        <f t="shared" si="2"/>
        <v>0.21428571428571427</v>
      </c>
      <c r="I18" s="4">
        <v>36285.18</v>
      </c>
      <c r="J18" s="70">
        <v>43905.07</v>
      </c>
      <c r="K18" s="67">
        <f t="shared" si="3"/>
        <v>0.32077593093549228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>
        <v>1</v>
      </c>
      <c r="W18" s="66">
        <f t="shared" si="8"/>
        <v>1</v>
      </c>
      <c r="X18" s="69">
        <v>30000</v>
      </c>
      <c r="Y18" s="70">
        <v>36300</v>
      </c>
      <c r="Z18" s="67">
        <f t="shared" si="9"/>
        <v>1</v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4">
        <v>0</v>
      </c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>
        <v>1</v>
      </c>
      <c r="C20" s="66">
        <f t="shared" si="0"/>
        <v>1</v>
      </c>
      <c r="D20" s="69">
        <v>3615.08</v>
      </c>
      <c r="E20" s="70">
        <v>4374.25</v>
      </c>
      <c r="F20" s="21">
        <f t="shared" si="1"/>
        <v>1</v>
      </c>
      <c r="G20" s="68">
        <v>8</v>
      </c>
      <c r="H20" s="66">
        <f t="shared" si="2"/>
        <v>0.5714285714285714</v>
      </c>
      <c r="I20" s="4">
        <v>47139.5</v>
      </c>
      <c r="J20" s="70">
        <v>57038.8</v>
      </c>
      <c r="K20" s="21">
        <f t="shared" si="3"/>
        <v>0.41673260444507565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4">
        <v>0</v>
      </c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5">
      <c r="A22" s="80" t="s">
        <v>45</v>
      </c>
      <c r="B22" s="2"/>
      <c r="C22" s="20" t="str">
        <f t="shared" ref="C22:C23" si="12">IF(B22,B22/$B$25,"")</f>
        <v/>
      </c>
      <c r="D22" s="69">
        <f>E22/1.21</f>
        <v>0</v>
      </c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2">SUM(B13:B24)</f>
        <v>1</v>
      </c>
      <c r="C25" s="17">
        <f t="shared" si="32"/>
        <v>1</v>
      </c>
      <c r="D25" s="18">
        <f t="shared" si="32"/>
        <v>3615.08</v>
      </c>
      <c r="E25" s="18">
        <f t="shared" si="32"/>
        <v>4374.25</v>
      </c>
      <c r="F25" s="19">
        <f t="shared" si="32"/>
        <v>1</v>
      </c>
      <c r="G25" s="16">
        <f t="shared" si="32"/>
        <v>14</v>
      </c>
      <c r="H25" s="17">
        <f t="shared" si="32"/>
        <v>1</v>
      </c>
      <c r="I25" s="18">
        <f t="shared" si="32"/>
        <v>113116.90347107439</v>
      </c>
      <c r="J25" s="18">
        <f t="shared" si="32"/>
        <v>136871.46000000002</v>
      </c>
      <c r="K25" s="19">
        <f t="shared" si="32"/>
        <v>0.99999999999999989</v>
      </c>
      <c r="L25" s="16">
        <f t="shared" si="32"/>
        <v>1</v>
      </c>
      <c r="M25" s="17">
        <f t="shared" si="32"/>
        <v>1</v>
      </c>
      <c r="N25" s="18">
        <f t="shared" si="32"/>
        <v>239610</v>
      </c>
      <c r="O25" s="18">
        <f t="shared" si="32"/>
        <v>289928.09999999998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1</v>
      </c>
      <c r="W25" s="17">
        <f t="shared" si="32"/>
        <v>1</v>
      </c>
      <c r="X25" s="18">
        <f t="shared" si="32"/>
        <v>30000</v>
      </c>
      <c r="Y25" s="18">
        <f t="shared" si="32"/>
        <v>36300</v>
      </c>
      <c r="Z25" s="19">
        <f t="shared" si="32"/>
        <v>1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5">
      <c r="B26" s="26"/>
      <c r="H26" s="26"/>
      <c r="N26" s="26"/>
    </row>
    <row r="27" spans="1:31" s="49" customFormat="1" ht="34.35" hidden="1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2</v>
      </c>
      <c r="C34" s="8">
        <f t="shared" ref="C34:C45" si="34">IF(B34,B34/$B$46,"")</f>
        <v>0.11764705882352941</v>
      </c>
      <c r="D34" s="10">
        <f t="shared" ref="D34:D45" si="35">D13+I13+N13+S13+AC13+X13</f>
        <v>254071.98347107437</v>
      </c>
      <c r="E34" s="11">
        <f t="shared" ref="E34:E45" si="36">E13+J13+O13+T13+AD13+Y13</f>
        <v>307427.09999999998</v>
      </c>
      <c r="F34" s="21">
        <f t="shared" ref="F34:F42" si="37">IF(E34,E34/$E$46,"")</f>
        <v>0.65763491648869055</v>
      </c>
      <c r="J34" s="149" t="s">
        <v>3</v>
      </c>
      <c r="K34" s="150"/>
      <c r="L34" s="57">
        <f>B25</f>
        <v>1</v>
      </c>
      <c r="M34" s="8">
        <f t="shared" ref="M34:M39" si="38">IF(L34,L34/$L$40,"")</f>
        <v>5.8823529411764705E-2</v>
      </c>
      <c r="N34" s="58">
        <f>D25</f>
        <v>3615.08</v>
      </c>
      <c r="O34" s="58">
        <f>E25</f>
        <v>4374.25</v>
      </c>
      <c r="P34" s="59">
        <f t="shared" ref="P34:P39" si="39">IF(O34,O34/$O$40,"")</f>
        <v>9.3572086958197721E-3</v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5" t="s">
        <v>1</v>
      </c>
      <c r="K35" s="146"/>
      <c r="L35" s="60">
        <f>G25</f>
        <v>14</v>
      </c>
      <c r="M35" s="8">
        <f t="shared" si="38"/>
        <v>0.82352941176470584</v>
      </c>
      <c r="N35" s="61">
        <f>I25</f>
        <v>113116.90347107439</v>
      </c>
      <c r="O35" s="61">
        <f>J25</f>
        <v>136871.46000000002</v>
      </c>
      <c r="P35" s="59">
        <f t="shared" si="39"/>
        <v>0.29278957894988816</v>
      </c>
    </row>
    <row r="36" spans="1:33" ht="30" customHeight="1" x14ac:dyDescent="0.25">
      <c r="A36" s="43" t="s">
        <v>19</v>
      </c>
      <c r="B36" s="12">
        <f t="shared" si="33"/>
        <v>2</v>
      </c>
      <c r="C36" s="8">
        <f t="shared" si="34"/>
        <v>0.11764705882352941</v>
      </c>
      <c r="D36" s="13">
        <f t="shared" si="35"/>
        <v>15230.24</v>
      </c>
      <c r="E36" s="14">
        <f t="shared" si="36"/>
        <v>18428.59</v>
      </c>
      <c r="F36" s="21">
        <f t="shared" si="37"/>
        <v>3.9421652306040417E-2</v>
      </c>
      <c r="G36" s="25"/>
      <c r="J36" s="145" t="s">
        <v>2</v>
      </c>
      <c r="K36" s="146"/>
      <c r="L36" s="60">
        <f>L25</f>
        <v>1</v>
      </c>
      <c r="M36" s="8">
        <f t="shared" si="38"/>
        <v>5.8823529411764705E-2</v>
      </c>
      <c r="N36" s="61">
        <f>N25</f>
        <v>239610</v>
      </c>
      <c r="O36" s="61">
        <f>O25</f>
        <v>289928.09999999998</v>
      </c>
      <c r="P36" s="59">
        <f t="shared" si="39"/>
        <v>0.62020180339086795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1</v>
      </c>
      <c r="M38" s="8">
        <f t="shared" si="38"/>
        <v>5.8823529411764705E-2</v>
      </c>
      <c r="N38" s="61">
        <f>X25</f>
        <v>30000</v>
      </c>
      <c r="O38" s="61">
        <f>Y25</f>
        <v>36300</v>
      </c>
      <c r="P38" s="59">
        <f t="shared" si="39"/>
        <v>7.7651408963424068E-2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4</v>
      </c>
      <c r="C39" s="8">
        <f t="shared" si="34"/>
        <v>0.23529411764705882</v>
      </c>
      <c r="D39" s="13">
        <f t="shared" si="35"/>
        <v>66285.179999999993</v>
      </c>
      <c r="E39" s="22">
        <f t="shared" si="36"/>
        <v>80205.070000000007</v>
      </c>
      <c r="F39" s="21">
        <f t="shared" si="37"/>
        <v>0.17157125871928527</v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47" t="s">
        <v>0</v>
      </c>
      <c r="K40" s="148"/>
      <c r="L40" s="83">
        <f>SUM(L34:L39)</f>
        <v>17</v>
      </c>
      <c r="M40" s="17">
        <f>SUM(M34:M39)</f>
        <v>1</v>
      </c>
      <c r="N40" s="84">
        <f>SUM(N34:N39)</f>
        <v>386341.98347107437</v>
      </c>
      <c r="O40" s="85">
        <f>SUM(O34:O39)</f>
        <v>467473.81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9</v>
      </c>
      <c r="C41" s="8">
        <f t="shared" si="34"/>
        <v>0.52941176470588236</v>
      </c>
      <c r="D41" s="13">
        <f t="shared" si="35"/>
        <v>50754.58</v>
      </c>
      <c r="E41" s="23">
        <f t="shared" si="36"/>
        <v>61413.05</v>
      </c>
      <c r="F41" s="21">
        <f t="shared" si="37"/>
        <v>0.13137217248598376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17</v>
      </c>
      <c r="C46" s="17">
        <f>SUM(C34:C45)</f>
        <v>1</v>
      </c>
      <c r="D46" s="18">
        <f>SUM(D34:D45)</f>
        <v>386341.98347107437</v>
      </c>
      <c r="E46" s="18">
        <f>SUM(E34:E45)</f>
        <v>467473.81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B10" sqref="B10:AE10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44862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MUNICIPAL DE MERCATS DE BARCELONA  (IMMB)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>
        <v>10</v>
      </c>
      <c r="C13" s="20">
        <f t="shared" ref="C13:C23" si="0">IF(B13,B13/$B$25,"")</f>
        <v>0.90909090909090906</v>
      </c>
      <c r="D13" s="4">
        <v>13707899.380000001</v>
      </c>
      <c r="E13" s="5">
        <f>3991205.3+12595352.95</f>
        <v>16586558.25</v>
      </c>
      <c r="F13" s="21">
        <f t="shared" ref="F13:F24" si="1">IF(E13,E13/$E$25,"")</f>
        <v>0.99850674507403836</v>
      </c>
      <c r="G13" s="1">
        <v>11</v>
      </c>
      <c r="H13" s="20">
        <f t="shared" ref="H13:H23" si="2">IF(G13,G13/$G$25,"")</f>
        <v>0.6470588235294118</v>
      </c>
      <c r="I13" s="4">
        <v>893658.31</v>
      </c>
      <c r="J13" s="5">
        <v>1081326.55</v>
      </c>
      <c r="K13" s="21">
        <f t="shared" ref="K13:K23" si="3">IF(J13,J13/$J$25,"")</f>
        <v>0.96284058191220556</v>
      </c>
      <c r="L13" s="1">
        <v>1</v>
      </c>
      <c r="M13" s="20">
        <f t="shared" ref="M13:M23" si="4">IF(L13,L13/$L$25,"")</f>
        <v>0.5</v>
      </c>
      <c r="N13" s="4">
        <v>30884.86</v>
      </c>
      <c r="O13" s="5">
        <v>37370.68</v>
      </c>
      <c r="P13" s="21">
        <f t="shared" ref="P13:P23" si="5">IF(O13,O13/$O$25,"")</f>
        <v>0.3717124511856536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>
        <v>1</v>
      </c>
      <c r="C15" s="20">
        <f t="shared" si="0"/>
        <v>9.0909090909090912E-2</v>
      </c>
      <c r="D15" s="6">
        <v>20500</v>
      </c>
      <c r="E15" s="7">
        <v>24805</v>
      </c>
      <c r="F15" s="21">
        <f t="shared" si="1"/>
        <v>1.4932549259616004E-3</v>
      </c>
      <c r="G15" s="2">
        <v>2</v>
      </c>
      <c r="H15" s="20">
        <f t="shared" si="2"/>
        <v>0.11764705882352941</v>
      </c>
      <c r="I15" s="6">
        <v>18365.2</v>
      </c>
      <c r="J15" s="7">
        <v>22221.89</v>
      </c>
      <c r="K15" s="21">
        <f t="shared" si="3"/>
        <v>1.9786934389790966E-2</v>
      </c>
      <c r="L15" s="2">
        <v>1</v>
      </c>
      <c r="M15" s="20">
        <f t="shared" si="4"/>
        <v>0.5</v>
      </c>
      <c r="N15" s="6">
        <v>52203.18</v>
      </c>
      <c r="O15" s="7">
        <v>63165.85</v>
      </c>
      <c r="P15" s="21">
        <f t="shared" si="5"/>
        <v>0.62828754881434634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4</v>
      </c>
      <c r="H20" s="66">
        <f t="shared" si="2"/>
        <v>0.23529411764705882</v>
      </c>
      <c r="I20" s="6">
        <v>16124.23</v>
      </c>
      <c r="J20" s="70">
        <v>19510.32</v>
      </c>
      <c r="K20" s="67">
        <f t="shared" si="3"/>
        <v>1.7372483698003476E-2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22">SUM(B13:B24)</f>
        <v>11</v>
      </c>
      <c r="C25" s="17">
        <f t="shared" si="22"/>
        <v>1</v>
      </c>
      <c r="D25" s="18">
        <f t="shared" si="22"/>
        <v>13728399.380000001</v>
      </c>
      <c r="E25" s="18">
        <f t="shared" si="22"/>
        <v>16611363.25</v>
      </c>
      <c r="F25" s="19">
        <f t="shared" si="22"/>
        <v>1</v>
      </c>
      <c r="G25" s="16">
        <f t="shared" si="22"/>
        <v>17</v>
      </c>
      <c r="H25" s="17">
        <f t="shared" si="22"/>
        <v>1</v>
      </c>
      <c r="I25" s="18">
        <f t="shared" si="22"/>
        <v>928147.74</v>
      </c>
      <c r="J25" s="18">
        <f t="shared" si="22"/>
        <v>1123058.76</v>
      </c>
      <c r="K25" s="19">
        <f t="shared" si="22"/>
        <v>1</v>
      </c>
      <c r="L25" s="16">
        <f t="shared" si="22"/>
        <v>2</v>
      </c>
      <c r="M25" s="17">
        <f t="shared" si="22"/>
        <v>1</v>
      </c>
      <c r="N25" s="18">
        <f t="shared" si="22"/>
        <v>83088.040000000008</v>
      </c>
      <c r="O25" s="18">
        <f t="shared" si="22"/>
        <v>100536.53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5">
      <c r="B26" s="26"/>
      <c r="H26" s="26"/>
      <c r="N26" s="26"/>
    </row>
    <row r="27" spans="1:31" s="49" customFormat="1" ht="34.35" hidden="1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22</v>
      </c>
      <c r="C34" s="8">
        <f t="shared" ref="C34:C42" si="24">IF(B34,B34/$B$46,"")</f>
        <v>0.73333333333333328</v>
      </c>
      <c r="D34" s="10">
        <f t="shared" ref="D34:D45" si="25">D13+I13+N13+S13+AC13+X13</f>
        <v>14632442.550000001</v>
      </c>
      <c r="E34" s="11">
        <f t="shared" ref="E34:E45" si="26">E13+J13+O13+T13+AD13+Y13</f>
        <v>17705255.48</v>
      </c>
      <c r="F34" s="21">
        <f t="shared" ref="F34:F43" si="27">IF(E34,E34/$E$46,"")</f>
        <v>0.99272759397174359</v>
      </c>
      <c r="J34" s="149" t="s">
        <v>3</v>
      </c>
      <c r="K34" s="150"/>
      <c r="L34" s="57">
        <f>B25</f>
        <v>11</v>
      </c>
      <c r="M34" s="8">
        <f>IF(L34,L34/$L$40,"")</f>
        <v>0.36666666666666664</v>
      </c>
      <c r="N34" s="58">
        <f>D25</f>
        <v>13728399.380000001</v>
      </c>
      <c r="O34" s="58">
        <f>E25</f>
        <v>16611363.25</v>
      </c>
      <c r="P34" s="59">
        <f>IF(O34,O34/$O$40,"")</f>
        <v>0.93139343232810212</v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5" t="s">
        <v>1</v>
      </c>
      <c r="K35" s="146"/>
      <c r="L35" s="60">
        <f>G25</f>
        <v>17</v>
      </c>
      <c r="M35" s="8">
        <f>IF(L35,L35/$L$40,"")</f>
        <v>0.56666666666666665</v>
      </c>
      <c r="N35" s="61">
        <f>I25</f>
        <v>928147.74</v>
      </c>
      <c r="O35" s="61">
        <f>J25</f>
        <v>1123058.76</v>
      </c>
      <c r="P35" s="59">
        <f>IF(O35,O35/$O$40,"")</f>
        <v>6.2969518963625237E-2</v>
      </c>
    </row>
    <row r="36" spans="1:33" ht="30" customHeight="1" x14ac:dyDescent="0.25">
      <c r="A36" s="43" t="s">
        <v>19</v>
      </c>
      <c r="B36" s="12">
        <f t="shared" si="23"/>
        <v>4</v>
      </c>
      <c r="C36" s="8">
        <f t="shared" si="24"/>
        <v>0.13333333333333333</v>
      </c>
      <c r="D36" s="13">
        <f t="shared" si="25"/>
        <v>91068.38</v>
      </c>
      <c r="E36" s="14">
        <f t="shared" si="26"/>
        <v>110192.73999999999</v>
      </c>
      <c r="F36" s="21">
        <f t="shared" si="27"/>
        <v>6.1784690865897577E-3</v>
      </c>
      <c r="G36" s="25"/>
      <c r="J36" s="145" t="s">
        <v>2</v>
      </c>
      <c r="K36" s="146"/>
      <c r="L36" s="60">
        <f>L25</f>
        <v>2</v>
      </c>
      <c r="M36" s="8">
        <f>IF(L36,L36/$L$40,"")</f>
        <v>6.6666666666666666E-2</v>
      </c>
      <c r="N36" s="61">
        <f>N25</f>
        <v>83088.040000000008</v>
      </c>
      <c r="O36" s="61">
        <f>O25</f>
        <v>100536.53</v>
      </c>
      <c r="P36" s="59">
        <f>IF(O36,O36/$O$40,"")</f>
        <v>5.6370487082724654E-3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47" t="s">
        <v>0</v>
      </c>
      <c r="K40" s="148"/>
      <c r="L40" s="83">
        <f>SUM(L34:L39)</f>
        <v>30</v>
      </c>
      <c r="M40" s="17">
        <f>SUM(M34:M39)</f>
        <v>1</v>
      </c>
      <c r="N40" s="84">
        <f>SUM(N34:N39)</f>
        <v>14739635.16</v>
      </c>
      <c r="O40" s="85">
        <f>SUM(O34:O39)</f>
        <v>17834958.540000003</v>
      </c>
      <c r="P40" s="86">
        <f>SUM(P34:P39)</f>
        <v>0.99999999999999978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4</v>
      </c>
      <c r="C41" s="8">
        <f t="shared" si="24"/>
        <v>0.13333333333333333</v>
      </c>
      <c r="D41" s="13">
        <f t="shared" si="25"/>
        <v>16124.23</v>
      </c>
      <c r="E41" s="23">
        <f t="shared" si="26"/>
        <v>19510.32</v>
      </c>
      <c r="F41" s="21">
        <f t="shared" si="27"/>
        <v>1.0939369416667003E-3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30</v>
      </c>
      <c r="C46" s="17">
        <f>SUM(C34:C45)</f>
        <v>0.99999999999999989</v>
      </c>
      <c r="D46" s="18">
        <f>SUM(D34:D45)</f>
        <v>14739635.160000002</v>
      </c>
      <c r="E46" s="18">
        <f>SUM(E34:E45)</f>
        <v>17834958.539999999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J9" sqref="J9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44621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MUNICIPAL DE MERCATS DE BARCELONA  (IMMB)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>
        <v>2</v>
      </c>
      <c r="C13" s="20">
        <f t="shared" ref="C13:C21" si="0">IF(B13,B13/$B$25,"")</f>
        <v>0.5</v>
      </c>
      <c r="D13" s="4">
        <v>6029369.9669421492</v>
      </c>
      <c r="E13" s="5">
        <v>7295537.6600000001</v>
      </c>
      <c r="F13" s="21">
        <f t="shared" ref="F13:F24" si="1">IF(E13,E13/$E$25,"")</f>
        <v>0.84178565886777834</v>
      </c>
      <c r="G13" s="1">
        <v>6</v>
      </c>
      <c r="H13" s="20">
        <f t="shared" ref="H13:H21" si="2">IF(G13,G13/$G$25,"")</f>
        <v>0.33333333333333331</v>
      </c>
      <c r="I13" s="4">
        <v>306168.04958677688</v>
      </c>
      <c r="J13" s="5">
        <v>370463.34</v>
      </c>
      <c r="K13" s="21">
        <f t="shared" ref="K13:K21" si="3">IF(J13,J13/$J$25,"")</f>
        <v>0.83040702264355137</v>
      </c>
      <c r="L13" s="1">
        <v>1</v>
      </c>
      <c r="M13" s="20">
        <f>IF(L13,L13/$L$25,"")</f>
        <v>1</v>
      </c>
      <c r="N13" s="4">
        <v>47518.768595041322</v>
      </c>
      <c r="O13" s="5">
        <v>57497.71</v>
      </c>
      <c r="P13" s="21">
        <f>IF(O13,O13/$O$25,"")</f>
        <v>1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>
        <v>1</v>
      </c>
      <c r="C14" s="20">
        <f t="shared" si="0"/>
        <v>0.25</v>
      </c>
      <c r="D14" s="4">
        <v>1093226.2892561983</v>
      </c>
      <c r="E14" s="7">
        <v>1322803.81</v>
      </c>
      <c r="F14" s="21">
        <f t="shared" si="1"/>
        <v>0.15262991278337906</v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>
        <v>1</v>
      </c>
      <c r="C20" s="66">
        <f t="shared" si="0"/>
        <v>0.25</v>
      </c>
      <c r="D20" s="4">
        <v>39999</v>
      </c>
      <c r="E20" s="70">
        <v>48398.79</v>
      </c>
      <c r="F20" s="21">
        <f t="shared" si="1"/>
        <v>5.5844283488426594E-3</v>
      </c>
      <c r="G20" s="68">
        <v>12</v>
      </c>
      <c r="H20" s="66">
        <f t="shared" si="2"/>
        <v>0.66666666666666663</v>
      </c>
      <c r="I20" s="4">
        <v>62528.314049586777</v>
      </c>
      <c r="J20" s="70">
        <v>75659.259999999995</v>
      </c>
      <c r="K20" s="67">
        <f t="shared" si="3"/>
        <v>0.16959297735644863</v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3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0">SUM(B13:B24)</f>
        <v>4</v>
      </c>
      <c r="C25" s="17">
        <f t="shared" si="30"/>
        <v>1</v>
      </c>
      <c r="D25" s="18">
        <f t="shared" si="30"/>
        <v>7162595.2561983475</v>
      </c>
      <c r="E25" s="18">
        <f t="shared" si="30"/>
        <v>8666740.2599999998</v>
      </c>
      <c r="F25" s="19">
        <f t="shared" si="30"/>
        <v>1</v>
      </c>
      <c r="G25" s="16">
        <f t="shared" si="30"/>
        <v>18</v>
      </c>
      <c r="H25" s="17">
        <f t="shared" si="30"/>
        <v>1</v>
      </c>
      <c r="I25" s="18">
        <f t="shared" si="30"/>
        <v>368696.36363636365</v>
      </c>
      <c r="J25" s="18">
        <f t="shared" si="30"/>
        <v>446122.60000000003</v>
      </c>
      <c r="K25" s="19">
        <f t="shared" si="30"/>
        <v>1</v>
      </c>
      <c r="L25" s="16">
        <f t="shared" si="30"/>
        <v>1</v>
      </c>
      <c r="M25" s="17">
        <f t="shared" si="30"/>
        <v>1</v>
      </c>
      <c r="N25" s="18">
        <f t="shared" si="30"/>
        <v>47518.768595041322</v>
      </c>
      <c r="O25" s="18">
        <f t="shared" si="30"/>
        <v>57497.71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hidden="1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9</v>
      </c>
      <c r="C34" s="8">
        <f t="shared" ref="C34:C45" si="32">IF(B34,B34/$B$46,"")</f>
        <v>0.39130434782608697</v>
      </c>
      <c r="D34" s="10">
        <f t="shared" ref="D34:D42" si="33">D13+I13+N13+S13+AC13+X13</f>
        <v>6383056.7851239676</v>
      </c>
      <c r="E34" s="11">
        <f t="shared" ref="E34:E42" si="34">E13+J13+O13+T13+AD13+Y13</f>
        <v>7723498.71</v>
      </c>
      <c r="F34" s="21">
        <f t="shared" ref="F34:F42" si="35">IF(E34,E34/$E$46,"")</f>
        <v>0.84222410351744759</v>
      </c>
      <c r="J34" s="149" t="s">
        <v>3</v>
      </c>
      <c r="K34" s="150"/>
      <c r="L34" s="57">
        <f>B25</f>
        <v>4</v>
      </c>
      <c r="M34" s="8">
        <f t="shared" ref="M34:M39" si="36">IF(L34,L34/$L$40,"")</f>
        <v>0.17391304347826086</v>
      </c>
      <c r="N34" s="58">
        <f>D25</f>
        <v>7162595.2561983475</v>
      </c>
      <c r="O34" s="58">
        <f>E25</f>
        <v>8666740.2599999998</v>
      </c>
      <c r="P34" s="59">
        <f t="shared" ref="P34:P39" si="37">IF(O34,O34/$O$40,"")</f>
        <v>0.94508173302939158</v>
      </c>
    </row>
    <row r="35" spans="1:33" s="25" customFormat="1" ht="30" customHeight="1" x14ac:dyDescent="0.25">
      <c r="A35" s="43" t="s">
        <v>18</v>
      </c>
      <c r="B35" s="12">
        <f t="shared" si="31"/>
        <v>1</v>
      </c>
      <c r="C35" s="8">
        <f t="shared" si="32"/>
        <v>4.3478260869565216E-2</v>
      </c>
      <c r="D35" s="13">
        <f t="shared" si="33"/>
        <v>1093226.2892561983</v>
      </c>
      <c r="E35" s="14">
        <f t="shared" si="34"/>
        <v>1322803.81</v>
      </c>
      <c r="F35" s="21">
        <f t="shared" si="35"/>
        <v>0.14424774248544078</v>
      </c>
      <c r="J35" s="145" t="s">
        <v>1</v>
      </c>
      <c r="K35" s="146"/>
      <c r="L35" s="60">
        <f>G25</f>
        <v>18</v>
      </c>
      <c r="M35" s="8">
        <f t="shared" si="36"/>
        <v>0.78260869565217395</v>
      </c>
      <c r="N35" s="61">
        <f>I25</f>
        <v>368696.36363636365</v>
      </c>
      <c r="O35" s="61">
        <f>J25</f>
        <v>446122.60000000003</v>
      </c>
      <c r="P35" s="59">
        <f t="shared" si="37"/>
        <v>4.8648316126134614E-2</v>
      </c>
    </row>
    <row r="36" spans="1:33" ht="30" customHeight="1" x14ac:dyDescent="0.2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5" t="s">
        <v>2</v>
      </c>
      <c r="K36" s="146"/>
      <c r="L36" s="60">
        <f>L25</f>
        <v>1</v>
      </c>
      <c r="M36" s="8">
        <f t="shared" si="36"/>
        <v>4.3478260869565216E-2</v>
      </c>
      <c r="N36" s="61">
        <f>N25</f>
        <v>47518.768595041322</v>
      </c>
      <c r="O36" s="61">
        <f>O25</f>
        <v>57497.71</v>
      </c>
      <c r="P36" s="59">
        <f t="shared" si="37"/>
        <v>6.2699508444737191E-3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47" t="s">
        <v>0</v>
      </c>
      <c r="K40" s="148"/>
      <c r="L40" s="83">
        <f>SUM(L34:L39)</f>
        <v>23</v>
      </c>
      <c r="M40" s="17">
        <f>SUM(M34:M39)</f>
        <v>1</v>
      </c>
      <c r="N40" s="84">
        <f>SUM(N34:N39)</f>
        <v>7578810.3884297526</v>
      </c>
      <c r="O40" s="85">
        <f>SUM(O34:O39)</f>
        <v>9170360.5700000003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13</v>
      </c>
      <c r="C41" s="8">
        <f t="shared" si="32"/>
        <v>0.56521739130434778</v>
      </c>
      <c r="D41" s="13">
        <f t="shared" si="33"/>
        <v>102527.31404958677</v>
      </c>
      <c r="E41" s="23">
        <f t="shared" si="34"/>
        <v>124058.04999999999</v>
      </c>
      <c r="F41" s="21">
        <f t="shared" si="35"/>
        <v>1.3528153997111587E-2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23</v>
      </c>
      <c r="C46" s="17">
        <f>SUM(C34:C45)</f>
        <v>1</v>
      </c>
      <c r="D46" s="18">
        <f>SUM(D34:D45)</f>
        <v>7578810.3884297526</v>
      </c>
      <c r="E46" s="18">
        <f>SUM(E34:E45)</f>
        <v>9170360.5700000003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I44" sqref="I44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5703125" style="27" customWidth="1"/>
    <col min="4" max="4" width="19.140625" style="27" customWidth="1"/>
    <col min="5" max="5" width="19.57031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1" width="11.42578125" style="27" customWidth="1"/>
    <col min="12" max="12" width="11.5703125" style="27" customWidth="1"/>
    <col min="13" max="13" width="10.5703125" style="27" customWidth="1"/>
    <col min="14" max="14" width="20.14062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59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MUNICIPAL DE MERCATS DE BARCELONA  (IMMB)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">
      <c r="A13" s="41" t="s">
        <v>25</v>
      </c>
      <c r="B13" s="9">
        <f>'CONTRACTACIO 1r TR 2022'!B13+'CONTRACTACIO 2n TR 2022'!B13+'CONTRACTACIO 3r TR 2022'!B13+'CONTRACTACIO 4t TR 2022'!B13</f>
        <v>13</v>
      </c>
      <c r="C13" s="20">
        <f t="shared" ref="C13:C24" si="0">IF(B13,B13/$B$25,"")</f>
        <v>0.72222222222222221</v>
      </c>
      <c r="D13" s="10">
        <f>'CONTRACTACIO 1r TR 2022'!D13+'CONTRACTACIO 2n TR 2022'!D13+'CONTRACTACIO 3r TR 2022'!D13+'CONTRACTACIO 4t TR 2022'!D13</f>
        <v>20835094.566942152</v>
      </c>
      <c r="E13" s="10">
        <f>'CONTRACTACIO 1r TR 2022'!E13+'CONTRACTACIO 2n TR 2022'!E13+'CONTRACTACIO 3r TR 2022'!E13+'CONTRACTACIO 4t TR 2022'!E13</f>
        <v>25210464.43</v>
      </c>
      <c r="F13" s="21">
        <f t="shared" ref="F13:F24" si="1">IF(E13,E13/$E$25,"")</f>
        <v>0.94680595314987448</v>
      </c>
      <c r="G13" s="9">
        <f>'CONTRACTACIO 1r TR 2022'!G13+'CONTRACTACIO 2n TR 2022'!G13+'CONTRACTACIO 3r TR 2022'!G13+'CONTRACTACIO 4t TR 2022'!G13</f>
        <v>25</v>
      </c>
      <c r="H13" s="20">
        <f t="shared" ref="H13:H24" si="2">IF(G13,G13/$G$25,"")</f>
        <v>0.40322580645161288</v>
      </c>
      <c r="I13" s="10">
        <f>'CONTRACTACIO 1r TR 2022'!I13+'CONTRACTACIO 2n TR 2022'!I13+'CONTRACTACIO 3r TR 2022'!I13+'CONTRACTACIO 4t TR 2022'!I13</f>
        <v>2158633.983057851</v>
      </c>
      <c r="J13" s="10">
        <f>'CONTRACTACIO 1r TR 2022'!J13+'CONTRACTACIO 2n TR 2022'!J13+'CONTRACTACIO 3r TR 2022'!J13+'CONTRACTACIO 4t TR 2022'!J13</f>
        <v>2611947.12</v>
      </c>
      <c r="K13" s="21">
        <f t="shared" ref="K13:K24" si="3">IF(J13,J13/$J$25,"")</f>
        <v>0.90626662017595949</v>
      </c>
      <c r="L13" s="9">
        <f>'CONTRACTACIO 1r TR 2022'!L13+'CONTRACTACIO 2n TR 2022'!L13+'CONTRACTACIO 3r TR 2022'!L13+'CONTRACTACIO 4t TR 2022'!L13</f>
        <v>3</v>
      </c>
      <c r="M13" s="20">
        <f t="shared" ref="M13:M24" si="4">IF(L13,L13/$L$25,"")</f>
        <v>0.5</v>
      </c>
      <c r="N13" s="10">
        <f>'CONTRACTACIO 1r TR 2022'!N13+'CONTRACTACIO 2n TR 2022'!N13+'CONTRACTACIO 3r TR 2022'!N13+'CONTRACTACIO 4t TR 2022'!N13</f>
        <v>318013.62859504129</v>
      </c>
      <c r="O13" s="10">
        <f>'CONTRACTACIO 1r TR 2022'!O13+'CONTRACTACIO 2n TR 2022'!O13+'CONTRACTACIO 3r TR 2022'!O13+'CONTRACTACIO 4t TR 2022'!O13</f>
        <v>384796.49</v>
      </c>
      <c r="P13" s="21">
        <f t="shared" ref="P13:P24" si="5">IF(O13,O13/$O$25,"")</f>
        <v>0.85714075373030041</v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9">
        <f>'CONTRACTACIO 1r TR 2022'!B14+'CONTRACTACIO 2n TR 2022'!B14+'CONTRACTACIO 3r TR 2022'!B14+'CONTRACTACIO 4t TR 2022'!B14</f>
        <v>1</v>
      </c>
      <c r="C14" s="20">
        <f t="shared" si="0"/>
        <v>5.5555555555555552E-2</v>
      </c>
      <c r="D14" s="13">
        <f>'CONTRACTACIO 1r TR 2022'!D14+'CONTRACTACIO 2n TR 2022'!D14+'CONTRACTACIO 3r TR 2022'!D14+'CONTRACTACIO 4t TR 2022'!D14</f>
        <v>1093226.2892561983</v>
      </c>
      <c r="E14" s="13">
        <f>'CONTRACTACIO 1r TR 2022'!E14+'CONTRACTACIO 2n TR 2022'!E14+'CONTRACTACIO 3r TR 2022'!E14+'CONTRACTACIO 4t TR 2022'!E14</f>
        <v>1322803.81</v>
      </c>
      <c r="F14" s="21">
        <f t="shared" si="1"/>
        <v>4.9679311764957261E-2</v>
      </c>
      <c r="G14" s="9">
        <f>'CONTRACTACIO 1r TR 2022'!G14+'CONTRACTACIO 2n TR 2022'!G14+'CONTRACTACIO 3r TR 2022'!G14+'CONTRACTACIO 4t TR 2022'!G14</f>
        <v>0</v>
      </c>
      <c r="H14" s="20" t="str">
        <f t="shared" si="2"/>
        <v/>
      </c>
      <c r="I14" s="13">
        <f>'CONTRACTACIO 1r TR 2022'!I14+'CONTRACTACIO 2n TR 2022'!I14+'CONTRACTACIO 3r TR 2022'!I14+'CONTRACTACIO 4t TR 2022'!I14</f>
        <v>0</v>
      </c>
      <c r="J14" s="13">
        <f>'CONTRACTACIO 1r TR 2022'!J14+'CONTRACTACIO 2n TR 2022'!J14+'CONTRACTACIO 3r TR 2022'!J14+'CONTRACTACIO 4t TR 2022'!J14</f>
        <v>0</v>
      </c>
      <c r="K14" s="21" t="str">
        <f t="shared" si="3"/>
        <v/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2022'!B15+'CONTRACTACIO 2n TR 2022'!B15+'CONTRACTACIO 3r TR 2022'!B15+'CONTRACTACIO 4t TR 2022'!B15</f>
        <v>1</v>
      </c>
      <c r="C15" s="20">
        <f t="shared" si="0"/>
        <v>5.5555555555555552E-2</v>
      </c>
      <c r="D15" s="13">
        <f>'CONTRACTACIO 1r TR 2022'!D15+'CONTRACTACIO 2n TR 2022'!D15+'CONTRACTACIO 3r TR 2022'!D15+'CONTRACTACIO 4t TR 2022'!D15</f>
        <v>20500</v>
      </c>
      <c r="E15" s="13">
        <f>'CONTRACTACIO 1r TR 2022'!E15+'CONTRACTACIO 2n TR 2022'!E15+'CONTRACTACIO 3r TR 2022'!E15+'CONTRACTACIO 4t TR 2022'!E15</f>
        <v>24805</v>
      </c>
      <c r="F15" s="21">
        <f t="shared" si="1"/>
        <v>9.3157830285487677E-4</v>
      </c>
      <c r="G15" s="9">
        <f>'CONTRACTACIO 1r TR 2022'!G15+'CONTRACTACIO 2n TR 2022'!G15+'CONTRACTACIO 3r TR 2022'!G15+'CONTRACTACIO 4t TR 2022'!G15</f>
        <v>5</v>
      </c>
      <c r="H15" s="20">
        <f t="shared" si="2"/>
        <v>8.0645161290322578E-2</v>
      </c>
      <c r="I15" s="13">
        <f>'CONTRACTACIO 1r TR 2022'!I15+'CONTRACTACIO 2n TR 2022'!I15+'CONTRACTACIO 3r TR 2022'!I15+'CONTRACTACIO 4t TR 2022'!I15</f>
        <v>40939.850000000006</v>
      </c>
      <c r="J15" s="13">
        <f>'CONTRACTACIO 1r TR 2022'!J15+'CONTRACTACIO 2n TR 2022'!J15+'CONTRACTACIO 3r TR 2022'!J15+'CONTRACTACIO 4t TR 2022'!J15</f>
        <v>49537.22</v>
      </c>
      <c r="K15" s="21">
        <f t="shared" si="3"/>
        <v>1.7187916477540685E-2</v>
      </c>
      <c r="L15" s="9">
        <f>'CONTRACTACIO 1r TR 2022'!L15+'CONTRACTACIO 2n TR 2022'!L15+'CONTRACTACIO 3r TR 2022'!L15+'CONTRACTACIO 4t TR 2022'!L15</f>
        <v>1</v>
      </c>
      <c r="M15" s="20">
        <f t="shared" si="4"/>
        <v>0.16666666666666666</v>
      </c>
      <c r="N15" s="13">
        <f>'CONTRACTACIO 1r TR 2022'!N15+'CONTRACTACIO 2n TR 2022'!N15+'CONTRACTACIO 3r TR 2022'!N15+'CONTRACTACIO 4t TR 2022'!N15</f>
        <v>52203.18</v>
      </c>
      <c r="O15" s="13">
        <f>'CONTRACTACIO 1r TR 2022'!O15+'CONTRACTACIO 2n TR 2022'!O15+'CONTRACTACIO 3r TR 2022'!O15+'CONTRACTACIO 4t TR 2022'!O15</f>
        <v>63165.85</v>
      </c>
      <c r="P15" s="21">
        <f t="shared" si="5"/>
        <v>0.1407030097364326</v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4</v>
      </c>
      <c r="H18" s="20">
        <f t="shared" si="2"/>
        <v>6.4516129032258063E-2</v>
      </c>
      <c r="I18" s="13">
        <f>'CONTRACTACIO 1r TR 2022'!I18+'CONTRACTACIO 2n TR 2022'!I18+'CONTRACTACIO 3r TR 2022'!I18+'CONTRACTACIO 4t TR 2022'!I18</f>
        <v>40085.18</v>
      </c>
      <c r="J18" s="13">
        <f>'CONTRACTACIO 1r TR 2022'!J18+'CONTRACTACIO 2n TR 2022'!J18+'CONTRACTACIO 3r TR 2022'!J18+'CONTRACTACIO 4t TR 2022'!J18</f>
        <v>48503.07</v>
      </c>
      <c r="K18" s="21">
        <f t="shared" si="3"/>
        <v>1.6829097718126074E-2</v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1</v>
      </c>
      <c r="AB18" s="20">
        <f t="shared" si="10"/>
        <v>1</v>
      </c>
      <c r="AC18" s="13">
        <f>'CONTRACTACIO 1r TR 2022'!X18+'CONTRACTACIO 2n TR 2022'!X18+'CONTRACTACIO 3r TR 2022'!X18+'CONTRACTACIO 4t TR 2022'!X18</f>
        <v>30000</v>
      </c>
      <c r="AD18" s="13">
        <f>'CONTRACTACIO 1r TR 2022'!Y18+'CONTRACTACIO 2n TR 2022'!Y18+'CONTRACTACIO 3r TR 2022'!Y18+'CONTRACTACIO 4t TR 2022'!Y18</f>
        <v>36300</v>
      </c>
      <c r="AE18" s="21">
        <f t="shared" si="11"/>
        <v>1</v>
      </c>
    </row>
    <row r="19" spans="1:31" s="42" customFormat="1" ht="36" customHeight="1" x14ac:dyDescent="0.3">
      <c r="A19" s="44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0</v>
      </c>
      <c r="H19" s="20" t="str">
        <f t="shared" si="2"/>
        <v/>
      </c>
      <c r="I19" s="13">
        <f>'CONTRACTACIO 1r TR 2022'!I19+'CONTRACTACIO 2n TR 2022'!I19+'CONTRACTACIO 3r TR 2022'!I19+'CONTRACTACIO 4t TR 2022'!I19</f>
        <v>0</v>
      </c>
      <c r="J19" s="13">
        <f>'CONTRACTACIO 1r TR 2022'!J19+'CONTRACTACIO 2n TR 2022'!J19+'CONTRACTACIO 3r TR 2022'!J19+'CONTRACTACIO 4t TR 2022'!J19</f>
        <v>0</v>
      </c>
      <c r="K19" s="21" t="str">
        <f t="shared" si="3"/>
        <v/>
      </c>
      <c r="L19" s="9">
        <f>'CONTRACTACIO 1r TR 2022'!L19+'CONTRACTACIO 2n TR 2022'!L19+'CONTRACTACIO 3r TR 2022'!L19+'CONTRACTACIO 4t TR 2022'!L19</f>
        <v>0</v>
      </c>
      <c r="M19" s="20" t="str">
        <f t="shared" si="4"/>
        <v/>
      </c>
      <c r="N19" s="13">
        <f>'CONTRACTACIO 1r TR 2022'!N19+'CONTRACTACIO 2n TR 2022'!N19+'CONTRACTACIO 3r TR 2022'!N19+'CONTRACTACIO 4t TR 2022'!N19</f>
        <v>0</v>
      </c>
      <c r="O19" s="13">
        <f>'CONTRACTACIO 1r TR 2022'!O19+'CONTRACTACIO 2n TR 2022'!O19+'CONTRACTACIO 3r TR 2022'!O19+'CONTRACTACIO 4t TR 2022'!O19</f>
        <v>0</v>
      </c>
      <c r="P19" s="21" t="str">
        <f t="shared" si="5"/>
        <v/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2022'!B20+'CONTRACTACIO 2n TR 2022'!B20+'CONTRACTACIO 3r TR 2022'!B20+'CONTRACTACIO 4t TR 2022'!B20</f>
        <v>3</v>
      </c>
      <c r="C20" s="20">
        <f t="shared" si="0"/>
        <v>0.16666666666666666</v>
      </c>
      <c r="D20" s="13">
        <f>'CONTRACTACIO 1r TR 2022'!D20+'CONTRACTACIO 2n TR 2022'!D20+'CONTRACTACIO 3r TR 2022'!D20+'CONTRACTACIO 4t TR 2022'!D20</f>
        <v>56844.08</v>
      </c>
      <c r="E20" s="13">
        <f>'CONTRACTACIO 1r TR 2022'!E20+'CONTRACTACIO 2n TR 2022'!E20+'CONTRACTACIO 3r TR 2022'!E20+'CONTRACTACIO 4t TR 2022'!E20</f>
        <v>68781.34</v>
      </c>
      <c r="F20" s="21">
        <f t="shared" si="1"/>
        <v>2.5831567823134142E-3</v>
      </c>
      <c r="G20" s="9">
        <f>'CONTRACTACIO 1r TR 2022'!G20+'CONTRACTACIO 2n TR 2022'!G20+'CONTRACTACIO 3r TR 2022'!G20+'CONTRACTACIO 4t TR 2022'!G20</f>
        <v>28</v>
      </c>
      <c r="H20" s="20">
        <f t="shared" si="2"/>
        <v>0.45161290322580644</v>
      </c>
      <c r="I20" s="13">
        <f>'CONTRACTACIO 1r TR 2022'!I20+'CONTRACTACIO 2n TR 2022'!I20+'CONTRACTACIO 3r TR 2022'!I20+'CONTRACTACIO 4t TR 2022'!I20</f>
        <v>142238.2423966942</v>
      </c>
      <c r="J20" s="13">
        <f>'CONTRACTACIO 1r TR 2022'!J20+'CONTRACTACIO 2n TR 2022'!J20+'CONTRACTACIO 3r TR 2022'!J20+'CONTRACTACIO 4t TR 2022'!J20</f>
        <v>172108.28000000003</v>
      </c>
      <c r="K20" s="21">
        <f t="shared" si="3"/>
        <v>5.9716365628373708E-2</v>
      </c>
      <c r="L20" s="9">
        <f>'CONTRACTACIO 1r TR 2022'!L20+'CONTRACTACIO 2n TR 2022'!L20+'CONTRACTACIO 3r TR 2022'!L20+'CONTRACTACIO 4t TR 2022'!L20</f>
        <v>2</v>
      </c>
      <c r="M20" s="20">
        <f t="shared" si="4"/>
        <v>0.33333333333333331</v>
      </c>
      <c r="N20" s="13">
        <f>'CONTRACTACIO 1r TR 2022'!N20+'CONTRACTACIO 2n TR 2022'!N20+'CONTRACTACIO 3r TR 2022'!N20+'CONTRACTACIO 4t TR 2022'!N20</f>
        <v>800</v>
      </c>
      <c r="O20" s="13">
        <f>'CONTRACTACIO 1r TR 2022'!O20+'CONTRACTACIO 2n TR 2022'!O20+'CONTRACTACIO 3r TR 2022'!O20+'CONTRACTACIO 4t TR 2022'!O20</f>
        <v>968</v>
      </c>
      <c r="P20" s="21">
        <f t="shared" si="5"/>
        <v>2.1562365332670544E-3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2" customFormat="1" ht="39.950000000000003" hidden="1" customHeight="1" x14ac:dyDescent="0.3">
      <c r="A21" s="46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2" customFormat="1" ht="39.950000000000003" customHeight="1" x14ac:dyDescent="0.3">
      <c r="A22" s="92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23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23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23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23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23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23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81">
        <f>'CONTRACTACIO 1r TR 2022'!B23+'CONTRACTACIO 2n TR 2022'!B23+'CONTRACTACIO 3r TR 2022'!B23+'CONTRACTACIO 4t TR 2022'!B23</f>
        <v>0</v>
      </c>
      <c r="C23" s="66" t="str">
        <f t="shared" si="0"/>
        <v/>
      </c>
      <c r="D23" s="77">
        <f>'CONTRACTACIO 1r TR 2022'!D23+'CONTRACTACIO 2n TR 2022'!D23+'CONTRACTACIO 3r TR 2022'!D23+'CONTRACTACIO 4t TR 2022'!D23</f>
        <v>0</v>
      </c>
      <c r="E23" s="78">
        <f>'CONTRACTACIO 1r TR 2022'!E23+'CONTRACTACIO 2n TR 2022'!E23+'CONTRACTACIO 3r TR 2022'!E23+'CONTRACTACIO 4t TR 2022'!E23</f>
        <v>0</v>
      </c>
      <c r="F23" s="67" t="str">
        <f t="shared" si="1"/>
        <v/>
      </c>
      <c r="G23" s="81">
        <f>'CONTRACTACIO 1r TR 2022'!G23+'CONTRACTACIO 2n TR 2022'!G23+'CONTRACTACIO 3r TR 2022'!G23+'CONTRACTACIO 4t TR 2022'!G23</f>
        <v>0</v>
      </c>
      <c r="H23" s="66" t="str">
        <f t="shared" si="2"/>
        <v/>
      </c>
      <c r="I23" s="77">
        <f>'CONTRACTACIO 1r TR 2022'!I23+'CONTRACTACIO 2n TR 2022'!I23+'CONTRACTACIO 3r TR 2022'!I23+'CONTRACTACIO 4t TR 2022'!I23</f>
        <v>0</v>
      </c>
      <c r="J23" s="78">
        <f>'CONTRACTACIO 1r TR 2022'!J23+'CONTRACTACIO 2n TR 2022'!J23+'CONTRACTACIO 3r TR 2022'!J23+'CONTRACTACIO 4t TR 2022'!J23</f>
        <v>0</v>
      </c>
      <c r="K23" s="67" t="str">
        <f t="shared" si="3"/>
        <v/>
      </c>
      <c r="L23" s="81">
        <f>'CONTRACTACIO 1r TR 2022'!L23+'CONTRACTACIO 2n TR 2022'!L23+'CONTRACTACIO 3r TR 2022'!L23+'CONTRACTACIO 4t TR 2022'!L23</f>
        <v>0</v>
      </c>
      <c r="M23" s="66" t="str">
        <f t="shared" si="4"/>
        <v/>
      </c>
      <c r="N23" s="77">
        <f>'CONTRACTACIO 1r TR 2022'!N23+'CONTRACTACIO 2n TR 2022'!N23+'CONTRACTACIO 3r TR 2022'!N23+'CONTRACTACIO 4t TR 2022'!N23</f>
        <v>0</v>
      </c>
      <c r="O23" s="78">
        <f>'CONTRACTACIO 1r TR 2022'!O23+'CONTRACTACIO 2n TR 2022'!O23+'CONTRACTACIO 3r TR 2022'!O23+'CONTRACTACIO 4t TR 2022'!O23</f>
        <v>0</v>
      </c>
      <c r="P23" s="67" t="str">
        <f t="shared" si="5"/>
        <v/>
      </c>
      <c r="Q23" s="81">
        <f>'CONTRACTACIO 1r TR 2022'!Q23+'CONTRACTACIO 2n TR 2022'!Q23+'CONTRACTACIO 3r TR 2022'!Q23+'CONTRACTACIO 4t TR 2022'!Q23</f>
        <v>0</v>
      </c>
      <c r="R23" s="66" t="str">
        <f t="shared" si="6"/>
        <v/>
      </c>
      <c r="S23" s="77">
        <f>'CONTRACTACIO 1r TR 2022'!S23+'CONTRACTACIO 2n TR 2022'!S23+'CONTRACTACIO 3r TR 2022'!S23+'CONTRACTACIO 4t TR 2022'!S23</f>
        <v>0</v>
      </c>
      <c r="T23" s="78">
        <f>'CONTRACTACIO 1r TR 2022'!T23+'CONTRACTACIO 2n TR 2022'!T23+'CONTRACTACIO 3r TR 2022'!T23+'CONTRACTACIO 4t TR 2022'!T23</f>
        <v>0</v>
      </c>
      <c r="U23" s="67" t="str">
        <f t="shared" si="7"/>
        <v/>
      </c>
      <c r="V23" s="81">
        <f>'CONTRACTACIO 1r TR 2022'!AA23+'CONTRACTACIO 2n TR 2022'!AA23+'CONTRACTACIO 3r TR 2022'!AA23+'CONTRACTACIO 4t TR 2022'!AA23</f>
        <v>0</v>
      </c>
      <c r="W23" s="66" t="str">
        <f t="shared" si="8"/>
        <v/>
      </c>
      <c r="X23" s="77">
        <f>'CONTRACTACIO 1r TR 2022'!AC23+'CONTRACTACIO 2n TR 2022'!AC23+'CONTRACTACIO 3r TR 2022'!AC23+'CONTRACTACIO 4t TR 2022'!AC23</f>
        <v>0</v>
      </c>
      <c r="Y23" s="78">
        <f>'CONTRACTACIO 1r TR 2022'!AD23+'CONTRACTACIO 2n TR 2022'!AD23+'CONTRACTACIO 3r TR 2022'!AD23+'CONTRACTACIO 4t TR 2022'!AD23</f>
        <v>0</v>
      </c>
      <c r="Z23" s="67" t="str">
        <f t="shared" si="9"/>
        <v/>
      </c>
      <c r="AA23" s="81">
        <f>'CONTRACTACIO 1r TR 2022'!V23+'CONTRACTACIO 2n TR 2022'!V23+'CONTRACTACIO 3r TR 2022'!V23+'CONTRACTACIO 4t TR 2022'!V23</f>
        <v>0</v>
      </c>
      <c r="AB23" s="20" t="str">
        <f t="shared" si="10"/>
        <v/>
      </c>
      <c r="AC23" s="77">
        <f>'CONTRACTACIO 1r TR 2022'!X23+'CONTRACTACIO 2n TR 2022'!X23+'CONTRACTACIO 3r TR 2022'!X23+'CONTRACTACIO 4t TR 2022'!X23</f>
        <v>0</v>
      </c>
      <c r="AD23" s="78">
        <f>'CONTRACTACIO 1r TR 2022'!Y23+'CONTRACTACIO 2n TR 2022'!Y23+'CONTRACTACIO 3r TR 2022'!Y23+'CONTRACTACIO 4t TR 2022'!Y23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52</v>
      </c>
      <c r="B24" s="81">
        <f>'CONTRACTACIO 1r TR 2022'!B24+'CONTRACTACIO 2n TR 2022'!B24+'CONTRACTACIO 3r TR 2022'!B24+'CONTRACTACIO 4t TR 2022'!B24</f>
        <v>0</v>
      </c>
      <c r="C24" s="66" t="str">
        <f t="shared" si="0"/>
        <v/>
      </c>
      <c r="D24" s="77">
        <f>'CONTRACTACIO 1r TR 2022'!D24+'CONTRACTACIO 2n TR 2022'!D24+'CONTRACTACIO 3r TR 2022'!D24+'CONTRACTACIO 4t TR 2022'!D24</f>
        <v>0</v>
      </c>
      <c r="E24" s="78">
        <f>'CONTRACTACIO 1r TR 2022'!E24+'CONTRACTACIO 2n TR 2022'!E24+'CONTRACTACIO 3r TR 2022'!E24+'CONTRACTACIO 4t TR 2022'!E24</f>
        <v>0</v>
      </c>
      <c r="F24" s="67" t="str">
        <f t="shared" si="1"/>
        <v/>
      </c>
      <c r="G24" s="81">
        <f>'CONTRACTACIO 1r TR 2022'!G24+'CONTRACTACIO 2n TR 2022'!G24+'CONTRACTACIO 3r TR 2022'!G24+'CONTRACTACIO 4t TR 2022'!G24</f>
        <v>0</v>
      </c>
      <c r="H24" s="66" t="str">
        <f t="shared" si="2"/>
        <v/>
      </c>
      <c r="I24" s="77">
        <f>'CONTRACTACIO 1r TR 2022'!I24+'CONTRACTACIO 2n TR 2022'!I24+'CONTRACTACIO 3r TR 2022'!I24+'CONTRACTACIO 4t TR 2022'!I24</f>
        <v>0</v>
      </c>
      <c r="J24" s="78">
        <f>'CONTRACTACIO 1r TR 2022'!J24+'CONTRACTACIO 2n TR 2022'!J24+'CONTRACTACIO 3r TR 2022'!J24+'CONTRACTACIO 4t TR 2022'!J24</f>
        <v>0</v>
      </c>
      <c r="K24" s="67" t="str">
        <f t="shared" si="3"/>
        <v/>
      </c>
      <c r="L24" s="81">
        <f>'CONTRACTACIO 1r TR 2022'!L24+'CONTRACTACIO 2n TR 2022'!L24+'CONTRACTACIO 3r TR 2022'!L24+'CONTRACTACIO 4t TR 2022'!L24</f>
        <v>0</v>
      </c>
      <c r="M24" s="66" t="str">
        <f t="shared" si="4"/>
        <v/>
      </c>
      <c r="N24" s="77">
        <f>'CONTRACTACIO 1r TR 2022'!N24+'CONTRACTACIO 2n TR 2022'!N24+'CONTRACTACIO 3r TR 2022'!N24+'CONTRACTACIO 4t TR 2022'!N24</f>
        <v>0</v>
      </c>
      <c r="O24" s="78">
        <f>'CONTRACTACIO 1r TR 2022'!O24+'CONTRACTACIO 2n TR 2022'!O24+'CONTRACTACIO 3r TR 2022'!O24+'CONTRACTACIO 4t TR 2022'!O24</f>
        <v>0</v>
      </c>
      <c r="P24" s="67" t="str">
        <f t="shared" si="5"/>
        <v/>
      </c>
      <c r="Q24" s="81">
        <f>'CONTRACTACIO 1r TR 2022'!Q24+'CONTRACTACIO 2n TR 2022'!Q24+'CONTRACTACIO 3r TR 2022'!Q24+'CONTRACTACIO 4t TR 2022'!Q24</f>
        <v>0</v>
      </c>
      <c r="R24" s="66" t="str">
        <f t="shared" si="6"/>
        <v/>
      </c>
      <c r="S24" s="77">
        <f>'CONTRACTACIO 1r TR 2022'!S24+'CONTRACTACIO 2n TR 2022'!S24+'CONTRACTACIO 3r TR 2022'!S24+'CONTRACTACIO 4t TR 2022'!S24</f>
        <v>0</v>
      </c>
      <c r="T24" s="78">
        <f>'CONTRACTACIO 1r TR 2022'!T24+'CONTRACTACIO 2n TR 2022'!T24+'CONTRACTACIO 3r TR 2022'!T24+'CONTRACTACIO 4t TR 2022'!T24</f>
        <v>0</v>
      </c>
      <c r="U24" s="67" t="str">
        <f t="shared" si="7"/>
        <v/>
      </c>
      <c r="V24" s="81">
        <f>'CONTRACTACIO 1r TR 2022'!AA24+'CONTRACTACIO 2n TR 2022'!AA24+'CONTRACTACIO 3r TR 2022'!AA24+'CONTRACTACIO 4t TR 2022'!AA24</f>
        <v>0</v>
      </c>
      <c r="W24" s="66" t="str">
        <f t="shared" si="8"/>
        <v/>
      </c>
      <c r="X24" s="77">
        <f>'CONTRACTACIO 1r TR 2022'!AC24+'CONTRACTACIO 2n TR 2022'!AC24+'CONTRACTACIO 3r TR 2022'!AC24+'CONTRACTACIO 4t TR 2022'!AC24</f>
        <v>0</v>
      </c>
      <c r="Y24" s="78">
        <f>'CONTRACTACIO 1r TR 2022'!AD24+'CONTRACTACIO 2n TR 2022'!AD24+'CONTRACTACIO 3r TR 2022'!AD24+'CONTRACTACIO 4t TR 2022'!AD24</f>
        <v>0</v>
      </c>
      <c r="Z24" s="67" t="str">
        <f t="shared" si="9"/>
        <v/>
      </c>
      <c r="AA24" s="81">
        <f>'CONTRACTACIO 1r TR 2022'!V24+'CONTRACTACIO 2n TR 2022'!V24+'CONTRACTACIO 3r TR 2022'!V24+'CONTRACTACIO 4t TR 2022'!V24</f>
        <v>0</v>
      </c>
      <c r="AB24" s="20" t="str">
        <f t="shared" si="10"/>
        <v/>
      </c>
      <c r="AC24" s="77">
        <f>'CONTRACTACIO 1r TR 2022'!X24+'CONTRACTACIO 2n TR 2022'!X24+'CONTRACTACIO 3r TR 2022'!X24+'CONTRACTACIO 4t TR 2022'!X24</f>
        <v>0</v>
      </c>
      <c r="AD24" s="78">
        <f>'CONTRACTACIO 1r TR 2022'!Y24+'CONTRACTACIO 2n TR 2022'!Y24+'CONTRACTACIO 3r TR 2022'!Y24+'CONTRACTACIO 4t TR 2022'!Y24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18</v>
      </c>
      <c r="C25" s="17">
        <f t="shared" si="12"/>
        <v>1</v>
      </c>
      <c r="D25" s="18">
        <f t="shared" si="12"/>
        <v>22005664.936198346</v>
      </c>
      <c r="E25" s="18">
        <f t="shared" si="12"/>
        <v>26626854.579999998</v>
      </c>
      <c r="F25" s="19">
        <f t="shared" si="12"/>
        <v>1</v>
      </c>
      <c r="G25" s="16">
        <f t="shared" si="12"/>
        <v>62</v>
      </c>
      <c r="H25" s="17">
        <f t="shared" si="12"/>
        <v>1</v>
      </c>
      <c r="I25" s="18">
        <f t="shared" si="12"/>
        <v>2381897.2554545454</v>
      </c>
      <c r="J25" s="18">
        <f t="shared" si="12"/>
        <v>2882095.6900000004</v>
      </c>
      <c r="K25" s="19">
        <f t="shared" si="12"/>
        <v>1</v>
      </c>
      <c r="L25" s="16">
        <f t="shared" si="12"/>
        <v>6</v>
      </c>
      <c r="M25" s="17">
        <f t="shared" si="12"/>
        <v>1</v>
      </c>
      <c r="N25" s="18">
        <f t="shared" si="12"/>
        <v>371016.80859504128</v>
      </c>
      <c r="O25" s="18">
        <f t="shared" si="12"/>
        <v>448930.33999999997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1</v>
      </c>
      <c r="AB25" s="17">
        <f t="shared" si="12"/>
        <v>1</v>
      </c>
      <c r="AC25" s="18">
        <f t="shared" si="12"/>
        <v>30000</v>
      </c>
      <c r="AD25" s="18">
        <f t="shared" si="12"/>
        <v>36300</v>
      </c>
      <c r="AE25" s="19">
        <f t="shared" si="12"/>
        <v>1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hidden="1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41</v>
      </c>
      <c r="C34" s="8">
        <f t="shared" ref="C34:C40" si="14">IF(B34,B34/$B$46,"")</f>
        <v>0.47126436781609193</v>
      </c>
      <c r="D34" s="10">
        <f t="shared" ref="D34:D43" si="15">D13+I13+N13+S13+X13+AC13</f>
        <v>23311742.178595047</v>
      </c>
      <c r="E34" s="11">
        <f t="shared" ref="E34:E43" si="16">E13+J13+O13+T13+Y13+AD13</f>
        <v>28207208.039999999</v>
      </c>
      <c r="F34" s="21">
        <f t="shared" ref="F34:F40" si="17">IF(E34,E34/$E$46,"")</f>
        <v>0.94042269088010266</v>
      </c>
      <c r="J34" s="149" t="s">
        <v>3</v>
      </c>
      <c r="K34" s="150"/>
      <c r="L34" s="57">
        <f>B25</f>
        <v>18</v>
      </c>
      <c r="M34" s="8">
        <f t="shared" ref="M34:M39" si="18">IF(L34,L34/$L$40,"")</f>
        <v>0.20689655172413793</v>
      </c>
      <c r="N34" s="58">
        <f>D25</f>
        <v>22005664.936198346</v>
      </c>
      <c r="O34" s="58">
        <f>E25</f>
        <v>26626854.579999998</v>
      </c>
      <c r="P34" s="59">
        <f t="shared" ref="P34:P39" si="19">IF(O34,O34/$O$40,"")</f>
        <v>0.88773402168294802</v>
      </c>
    </row>
    <row r="35" spans="1:33" s="25" customFormat="1" ht="30" customHeight="1" x14ac:dyDescent="0.25">
      <c r="A35" s="43" t="s">
        <v>18</v>
      </c>
      <c r="B35" s="12">
        <f t="shared" si="13"/>
        <v>1</v>
      </c>
      <c r="C35" s="8">
        <f t="shared" si="14"/>
        <v>1.1494252873563218E-2</v>
      </c>
      <c r="D35" s="13">
        <f t="shared" si="15"/>
        <v>1093226.2892561983</v>
      </c>
      <c r="E35" s="14">
        <f t="shared" si="16"/>
        <v>1322803.81</v>
      </c>
      <c r="F35" s="21">
        <f t="shared" si="17"/>
        <v>4.4102015227546504E-2</v>
      </c>
      <c r="J35" s="145" t="s">
        <v>1</v>
      </c>
      <c r="K35" s="146"/>
      <c r="L35" s="60">
        <f>G25</f>
        <v>62</v>
      </c>
      <c r="M35" s="8">
        <f t="shared" si="18"/>
        <v>0.71264367816091956</v>
      </c>
      <c r="N35" s="61">
        <f>I25</f>
        <v>2381897.2554545454</v>
      </c>
      <c r="O35" s="61">
        <f>J25</f>
        <v>2882095.6900000004</v>
      </c>
      <c r="P35" s="59">
        <f t="shared" si="19"/>
        <v>9.6088495547670183E-2</v>
      </c>
    </row>
    <row r="36" spans="1:33" s="25" customFormat="1" ht="30" customHeight="1" x14ac:dyDescent="0.25">
      <c r="A36" s="43" t="s">
        <v>19</v>
      </c>
      <c r="B36" s="12">
        <f t="shared" si="13"/>
        <v>7</v>
      </c>
      <c r="C36" s="8">
        <f t="shared" si="14"/>
        <v>8.0459770114942528E-2</v>
      </c>
      <c r="D36" s="13">
        <f t="shared" si="15"/>
        <v>113643.03</v>
      </c>
      <c r="E36" s="14">
        <f t="shared" si="16"/>
        <v>137508.07</v>
      </c>
      <c r="F36" s="21">
        <f t="shared" si="17"/>
        <v>4.5844916314918462E-3</v>
      </c>
      <c r="J36" s="145" t="s">
        <v>2</v>
      </c>
      <c r="K36" s="146"/>
      <c r="L36" s="60">
        <f>L25</f>
        <v>6</v>
      </c>
      <c r="M36" s="8">
        <f t="shared" si="18"/>
        <v>6.8965517241379309E-2</v>
      </c>
      <c r="N36" s="61">
        <f>N25</f>
        <v>371016.80859504128</v>
      </c>
      <c r="O36" s="61">
        <f>O25</f>
        <v>448930.33999999997</v>
      </c>
      <c r="P36" s="59">
        <f t="shared" si="19"/>
        <v>1.4967248008446262E-2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1</v>
      </c>
      <c r="M38" s="8">
        <f t="shared" si="18"/>
        <v>1.1494252873563218E-2</v>
      </c>
      <c r="N38" s="61">
        <f>AC25</f>
        <v>30000</v>
      </c>
      <c r="O38" s="61">
        <f>AD25</f>
        <v>36300</v>
      </c>
      <c r="P38" s="59">
        <f t="shared" si="19"/>
        <v>1.2102347609355146E-3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5</v>
      </c>
      <c r="C39" s="8">
        <f t="shared" si="14"/>
        <v>5.7471264367816091E-2</v>
      </c>
      <c r="D39" s="13">
        <f t="shared" si="15"/>
        <v>70085.179999999993</v>
      </c>
      <c r="E39" s="22">
        <f t="shared" si="16"/>
        <v>84803.07</v>
      </c>
      <c r="F39" s="21">
        <f t="shared" si="17"/>
        <v>2.8273174420949789E-3</v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47" t="s">
        <v>0</v>
      </c>
      <c r="K40" s="148"/>
      <c r="L40" s="83">
        <f>SUM(L34:L39)</f>
        <v>87</v>
      </c>
      <c r="M40" s="17">
        <f>SUM(M34:M39)</f>
        <v>1</v>
      </c>
      <c r="N40" s="84">
        <f>SUM(N34:N39)</f>
        <v>24788579.000247933</v>
      </c>
      <c r="O40" s="85">
        <f>SUM(O34:O39)</f>
        <v>29994180.609999999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33</v>
      </c>
      <c r="C41" s="8">
        <f>IF(B41,B41/$B$46,"")</f>
        <v>0.37931034482758619</v>
      </c>
      <c r="D41" s="13">
        <f t="shared" si="15"/>
        <v>199882.32239669422</v>
      </c>
      <c r="E41" s="23">
        <f t="shared" si="16"/>
        <v>241857.62000000002</v>
      </c>
      <c r="F41" s="21">
        <f>IF(E41,E41/$E$46,"")</f>
        <v>8.0634848187639829E-3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87</v>
      </c>
      <c r="C46" s="17">
        <f>SUM(C34:C45)</f>
        <v>1</v>
      </c>
      <c r="D46" s="18">
        <f>SUM(D34:D45)</f>
        <v>24788579.00024794</v>
      </c>
      <c r="E46" s="18">
        <f>SUM(E34:E45)</f>
        <v>29994180.609999999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2022-07-26T11:28:15Z</cp:lastPrinted>
  <dcterms:created xsi:type="dcterms:W3CDTF">2016-02-03T12:33:15Z</dcterms:created>
  <dcterms:modified xsi:type="dcterms:W3CDTF">2023-03-07T09:26:21Z</dcterms:modified>
</cp:coreProperties>
</file>