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5" windowHeight="10905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2022'!$A$11:$P$25</definedName>
    <definedName name="_xlnm.Print_Area" localSheetId="1">'CONTRACTACIO 2n TR 2022'!$A$11:$P$25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F44" i="5"/>
  <c r="D44" i="5"/>
  <c r="B44" i="5"/>
  <c r="C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E44" i="7" s="1"/>
  <c r="I23" i="7"/>
  <c r="D44" i="7" s="1"/>
  <c r="G23" i="7"/>
  <c r="E23" i="7"/>
  <c r="D23" i="7"/>
  <c r="B23" i="7"/>
  <c r="B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O35" i="6" s="1"/>
  <c r="E25" i="6"/>
  <c r="F14" i="6" s="1"/>
  <c r="O25" i="6"/>
  <c r="O36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13" i="6" s="1"/>
  <c r="H15" i="6"/>
  <c r="B25" i="6"/>
  <c r="L34" i="6" s="1"/>
  <c r="L25" i="6"/>
  <c r="L36" i="6" s="1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0" i="6"/>
  <c r="P21" i="6"/>
  <c r="P24" i="6"/>
  <c r="M14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20" i="5" s="1"/>
  <c r="O25" i="5"/>
  <c r="O36" i="5" s="1"/>
  <c r="T25" i="5"/>
  <c r="O37" i="5"/>
  <c r="Y25" i="5"/>
  <c r="Z15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/>
  <c r="G25" i="5"/>
  <c r="L35" i="5" s="1"/>
  <c r="L25" i="5"/>
  <c r="L36" i="5" s="1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6" i="5"/>
  <c r="Z17" i="5"/>
  <c r="Z19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5" i="4" s="1"/>
  <c r="P19" i="4"/>
  <c r="P17" i="4"/>
  <c r="P24" i="4"/>
  <c r="N25" i="4"/>
  <c r="N36" i="4" s="1"/>
  <c r="L25" i="4"/>
  <c r="M15" i="4" s="1"/>
  <c r="M19" i="4"/>
  <c r="M16" i="4"/>
  <c r="M17" i="4"/>
  <c r="M18" i="4"/>
  <c r="M24" i="4"/>
  <c r="J25" i="4"/>
  <c r="K13" i="4" s="1"/>
  <c r="K16" i="4"/>
  <c r="K17" i="4"/>
  <c r="I25" i="4"/>
  <c r="N35" i="4" s="1"/>
  <c r="G25" i="4"/>
  <c r="H20" i="4" s="1"/>
  <c r="H16" i="4"/>
  <c r="H17" i="4"/>
  <c r="E25" i="4"/>
  <c r="F20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25" i="4" s="1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3" i="1" s="1"/>
  <c r="K22" i="1"/>
  <c r="O25" i="1"/>
  <c r="O36" i="1" s="1"/>
  <c r="E25" i="1"/>
  <c r="Y25" i="1"/>
  <c r="O38" i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L36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F22" i="6"/>
  <c r="C22" i="6"/>
  <c r="R25" i="4"/>
  <c r="W25" i="1"/>
  <c r="O35" i="1"/>
  <c r="F45" i="1"/>
  <c r="H20" i="6"/>
  <c r="H19" i="6"/>
  <c r="M18" i="6"/>
  <c r="P19" i="6"/>
  <c r="Z21" i="6"/>
  <c r="L35" i="6"/>
  <c r="H22" i="6"/>
  <c r="K22" i="6"/>
  <c r="AB25" i="6"/>
  <c r="AE25" i="6"/>
  <c r="AB25" i="5"/>
  <c r="M39" i="5"/>
  <c r="H22" i="5"/>
  <c r="O38" i="5"/>
  <c r="O35" i="5"/>
  <c r="K22" i="5"/>
  <c r="U25" i="5"/>
  <c r="M14" i="4"/>
  <c r="P21" i="4"/>
  <c r="AE25" i="4"/>
  <c r="H19" i="4"/>
  <c r="H22" i="4"/>
  <c r="K22" i="4"/>
  <c r="Z21" i="4"/>
  <c r="U25" i="4"/>
  <c r="AB25" i="4"/>
  <c r="L34" i="1"/>
  <c r="F20" i="1"/>
  <c r="O34" i="1"/>
  <c r="F13" i="1"/>
  <c r="F25" i="1" s="1"/>
  <c r="C13" i="1"/>
  <c r="K21" i="1"/>
  <c r="H16" i="1"/>
  <c r="H13" i="1"/>
  <c r="H14" i="1"/>
  <c r="H18" i="1"/>
  <c r="H24" i="1"/>
  <c r="Z25" i="1"/>
  <c r="U25" i="1"/>
  <c r="X25" i="7"/>
  <c r="N39" i="7"/>
  <c r="Z18" i="6"/>
  <c r="C13" i="6"/>
  <c r="K15" i="6"/>
  <c r="R16" i="6"/>
  <c r="R25" i="6"/>
  <c r="U16" i="6"/>
  <c r="U13" i="6"/>
  <c r="U25" i="6"/>
  <c r="H18" i="6"/>
  <c r="H24" i="6"/>
  <c r="K19" i="6"/>
  <c r="K21" i="6"/>
  <c r="T25" i="7"/>
  <c r="O37" i="7"/>
  <c r="F13" i="6"/>
  <c r="W19" i="6"/>
  <c r="W18" i="6"/>
  <c r="K24" i="6"/>
  <c r="F43" i="6"/>
  <c r="H14" i="5"/>
  <c r="H24" i="5"/>
  <c r="H18" i="5"/>
  <c r="K15" i="5"/>
  <c r="K18" i="5"/>
  <c r="K14" i="5"/>
  <c r="P15" i="5"/>
  <c r="P18" i="5"/>
  <c r="P13" i="5"/>
  <c r="H15" i="5"/>
  <c r="K13" i="5"/>
  <c r="W18" i="5"/>
  <c r="R16" i="5"/>
  <c r="R25" i="5"/>
  <c r="H13" i="5"/>
  <c r="H20" i="5"/>
  <c r="K19" i="5"/>
  <c r="C14" i="5"/>
  <c r="C13" i="5"/>
  <c r="F23" i="7"/>
  <c r="F43" i="5"/>
  <c r="AE21" i="5"/>
  <c r="AE20" i="5"/>
  <c r="C20" i="5"/>
  <c r="F21" i="5"/>
  <c r="F20" i="5"/>
  <c r="P21" i="5"/>
  <c r="B46" i="6"/>
  <c r="C35" i="6" s="1"/>
  <c r="C43" i="6"/>
  <c r="B36" i="7"/>
  <c r="S25" i="7"/>
  <c r="N37" i="7"/>
  <c r="V25" i="7"/>
  <c r="Y25" i="7"/>
  <c r="Z20" i="7"/>
  <c r="B34" i="7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K21" i="4"/>
  <c r="AD25" i="7"/>
  <c r="AE15" i="7" s="1"/>
  <c r="W17" i="4"/>
  <c r="O38" i="4"/>
  <c r="E38" i="7"/>
  <c r="Z17" i="4"/>
  <c r="C18" i="4"/>
  <c r="C20" i="4"/>
  <c r="M13" i="4"/>
  <c r="W20" i="4"/>
  <c r="B46" i="4"/>
  <c r="C36" i="4" s="1"/>
  <c r="P18" i="7"/>
  <c r="L35" i="4"/>
  <c r="F43" i="4"/>
  <c r="K22" i="7"/>
  <c r="Z14" i="7"/>
  <c r="Q25" i="7"/>
  <c r="C24" i="7"/>
  <c r="B37" i="7"/>
  <c r="AC25" i="7"/>
  <c r="N38" i="7" s="1"/>
  <c r="E37" i="7"/>
  <c r="B39" i="7"/>
  <c r="D40" i="7"/>
  <c r="D38" i="7"/>
  <c r="E39" i="7"/>
  <c r="E35" i="7"/>
  <c r="D45" i="7"/>
  <c r="E45" i="7"/>
  <c r="AA25" i="7"/>
  <c r="AB15" i="7" s="1"/>
  <c r="B45" i="7"/>
  <c r="D36" i="7"/>
  <c r="E36" i="7"/>
  <c r="D37" i="7"/>
  <c r="B38" i="7"/>
  <c r="R17" i="7"/>
  <c r="H22" i="7"/>
  <c r="F38" i="1"/>
  <c r="P17" i="7"/>
  <c r="P16" i="7"/>
  <c r="F37" i="4"/>
  <c r="Z16" i="7"/>
  <c r="P39" i="1"/>
  <c r="F37" i="1"/>
  <c r="M16" i="7"/>
  <c r="F43" i="1"/>
  <c r="F24" i="7"/>
  <c r="C25" i="1"/>
  <c r="C22" i="7"/>
  <c r="C23" i="7"/>
  <c r="Z25" i="6"/>
  <c r="Z25" i="4"/>
  <c r="F15" i="7"/>
  <c r="F22" i="7"/>
  <c r="F39" i="1"/>
  <c r="C39" i="5"/>
  <c r="C43" i="5"/>
  <c r="P39" i="5"/>
  <c r="P37" i="5"/>
  <c r="C25" i="5"/>
  <c r="AE25" i="5"/>
  <c r="C43" i="4"/>
  <c r="W25" i="4"/>
  <c r="C45" i="1"/>
  <c r="C37" i="1"/>
  <c r="P38" i="1"/>
  <c r="C39" i="1"/>
  <c r="C15" i="7"/>
  <c r="K24" i="7"/>
  <c r="W25" i="6"/>
  <c r="F37" i="6"/>
  <c r="C37" i="6"/>
  <c r="M37" i="6"/>
  <c r="P37" i="6"/>
  <c r="U13" i="7"/>
  <c r="U16" i="7"/>
  <c r="F45" i="6"/>
  <c r="M38" i="6"/>
  <c r="P38" i="6"/>
  <c r="AB18" i="7"/>
  <c r="AB19" i="7"/>
  <c r="C45" i="6"/>
  <c r="C45" i="5"/>
  <c r="F39" i="5"/>
  <c r="F45" i="5"/>
  <c r="M37" i="5"/>
  <c r="L37" i="7"/>
  <c r="R16" i="7"/>
  <c r="C37" i="5"/>
  <c r="F37" i="5"/>
  <c r="F18" i="7"/>
  <c r="F21" i="7"/>
  <c r="F13" i="7"/>
  <c r="F25" i="5"/>
  <c r="L39" i="7"/>
  <c r="W20" i="7"/>
  <c r="W25" i="7"/>
  <c r="O39" i="7"/>
  <c r="Z21" i="7"/>
  <c r="Z25" i="7"/>
  <c r="AE18" i="7"/>
  <c r="AE21" i="7"/>
  <c r="AE17" i="7"/>
  <c r="F35" i="4"/>
  <c r="C38" i="4"/>
  <c r="C35" i="4"/>
  <c r="F38" i="4"/>
  <c r="F45" i="4"/>
  <c r="C45" i="4"/>
  <c r="K16" i="7"/>
  <c r="AB17" i="7"/>
  <c r="C18" i="7"/>
  <c r="C39" i="4"/>
  <c r="C13" i="7"/>
  <c r="F39" i="4"/>
  <c r="R13" i="7"/>
  <c r="M18" i="7"/>
  <c r="L38" i="7"/>
  <c r="H16" i="7"/>
  <c r="H24" i="7"/>
  <c r="P37" i="1"/>
  <c r="M38" i="1"/>
  <c r="F43" i="7"/>
  <c r="C38" i="7"/>
  <c r="C43" i="7"/>
  <c r="R25" i="7"/>
  <c r="U25" i="7"/>
  <c r="P37" i="4"/>
  <c r="P38" i="4"/>
  <c r="F38" i="7"/>
  <c r="M37" i="4"/>
  <c r="M38" i="4"/>
  <c r="F45" i="7"/>
  <c r="F37" i="7"/>
  <c r="C37" i="7"/>
  <c r="C45" i="7"/>
  <c r="M37" i="7"/>
  <c r="M39" i="7"/>
  <c r="P39" i="7"/>
  <c r="P37" i="7"/>
  <c r="C42" i="6" l="1"/>
  <c r="C40" i="6"/>
  <c r="H23" i="6"/>
  <c r="K14" i="6"/>
  <c r="H14" i="6"/>
  <c r="H25" i="6" s="1"/>
  <c r="K23" i="6"/>
  <c r="E46" i="6"/>
  <c r="K18" i="6"/>
  <c r="C44" i="6"/>
  <c r="C41" i="6"/>
  <c r="K20" i="6"/>
  <c r="C36" i="6"/>
  <c r="C14" i="6"/>
  <c r="C25" i="6" s="1"/>
  <c r="B41" i="7"/>
  <c r="C20" i="6"/>
  <c r="K13" i="6"/>
  <c r="C39" i="6"/>
  <c r="P15" i="6"/>
  <c r="M15" i="6"/>
  <c r="P14" i="6"/>
  <c r="J25" i="7"/>
  <c r="K23" i="7" s="1"/>
  <c r="G25" i="7"/>
  <c r="H13" i="7" s="1"/>
  <c r="D25" i="7"/>
  <c r="N34" i="7" s="1"/>
  <c r="F25" i="6"/>
  <c r="O34" i="6"/>
  <c r="E25" i="7"/>
  <c r="B25" i="7"/>
  <c r="N40" i="6"/>
  <c r="P13" i="6"/>
  <c r="M13" i="6"/>
  <c r="C34" i="6"/>
  <c r="D46" i="6"/>
  <c r="E34" i="7"/>
  <c r="L40" i="6"/>
  <c r="M36" i="6" s="1"/>
  <c r="P14" i="5"/>
  <c r="P20" i="5"/>
  <c r="P25" i="5" s="1"/>
  <c r="P19" i="5"/>
  <c r="K21" i="5"/>
  <c r="K25" i="5" s="1"/>
  <c r="D42" i="7"/>
  <c r="H19" i="5"/>
  <c r="H25" i="5" s="1"/>
  <c r="B40" i="7"/>
  <c r="AE20" i="7"/>
  <c r="AE25" i="7" s="1"/>
  <c r="Z20" i="5"/>
  <c r="Z25" i="5" s="1"/>
  <c r="AB20" i="7"/>
  <c r="AB25" i="7"/>
  <c r="W25" i="5"/>
  <c r="N25" i="7"/>
  <c r="N36" i="7" s="1"/>
  <c r="O40" i="5"/>
  <c r="P35" i="5" s="1"/>
  <c r="E46" i="5"/>
  <c r="F42" i="5" s="1"/>
  <c r="D46" i="5"/>
  <c r="O38" i="7"/>
  <c r="B46" i="5"/>
  <c r="C42" i="5" s="1"/>
  <c r="D35" i="7"/>
  <c r="M13" i="5"/>
  <c r="M14" i="5"/>
  <c r="B35" i="7"/>
  <c r="D34" i="7"/>
  <c r="N40" i="5"/>
  <c r="L40" i="5"/>
  <c r="P20" i="4"/>
  <c r="E46" i="4"/>
  <c r="F34" i="4" s="1"/>
  <c r="O36" i="4"/>
  <c r="P25" i="4"/>
  <c r="E42" i="7"/>
  <c r="C41" i="4"/>
  <c r="L36" i="4"/>
  <c r="M20" i="4"/>
  <c r="M25" i="4" s="1"/>
  <c r="M21" i="4"/>
  <c r="H13" i="4"/>
  <c r="H25" i="4" s="1"/>
  <c r="H21" i="4"/>
  <c r="C42" i="4"/>
  <c r="C34" i="4"/>
  <c r="D46" i="4"/>
  <c r="C40" i="4"/>
  <c r="C46" i="4" s="1"/>
  <c r="C44" i="4"/>
  <c r="K23" i="4"/>
  <c r="H23" i="4"/>
  <c r="F36" i="4"/>
  <c r="K20" i="4"/>
  <c r="K25" i="4" s="1"/>
  <c r="O35" i="4"/>
  <c r="F25" i="4"/>
  <c r="O34" i="4"/>
  <c r="L40" i="4"/>
  <c r="M35" i="4" s="1"/>
  <c r="N40" i="4"/>
  <c r="L25" i="7"/>
  <c r="M14" i="7" s="1"/>
  <c r="B42" i="7"/>
  <c r="O40" i="1"/>
  <c r="P34" i="1" s="1"/>
  <c r="E46" i="1"/>
  <c r="P25" i="1"/>
  <c r="O25" i="7"/>
  <c r="P14" i="7" s="1"/>
  <c r="F34" i="1"/>
  <c r="B46" i="1"/>
  <c r="C42" i="1" s="1"/>
  <c r="K25" i="1"/>
  <c r="P36" i="1"/>
  <c r="D46" i="1"/>
  <c r="I25" i="7"/>
  <c r="N35" i="7" s="1"/>
  <c r="H20" i="1"/>
  <c r="H23" i="1"/>
  <c r="P35" i="1"/>
  <c r="E41" i="7"/>
  <c r="E46" i="7" s="1"/>
  <c r="F39" i="7" s="1"/>
  <c r="M20" i="1"/>
  <c r="M25" i="1" s="1"/>
  <c r="N40" i="1"/>
  <c r="L40" i="1"/>
  <c r="M34" i="1" s="1"/>
  <c r="F20" i="7"/>
  <c r="D41" i="7"/>
  <c r="K14" i="7" l="1"/>
  <c r="F39" i="6"/>
  <c r="F42" i="6"/>
  <c r="K19" i="7"/>
  <c r="F44" i="6"/>
  <c r="F40" i="6"/>
  <c r="K25" i="6"/>
  <c r="F35" i="6"/>
  <c r="F34" i="6"/>
  <c r="F36" i="6"/>
  <c r="F41" i="6"/>
  <c r="C46" i="6"/>
  <c r="K20" i="7"/>
  <c r="K21" i="7"/>
  <c r="K18" i="7"/>
  <c r="L35" i="7"/>
  <c r="H18" i="7"/>
  <c r="P25" i="6"/>
  <c r="M25" i="6"/>
  <c r="K13" i="7"/>
  <c r="K15" i="7"/>
  <c r="O35" i="7"/>
  <c r="H14" i="7"/>
  <c r="H15" i="7"/>
  <c r="H23" i="7"/>
  <c r="H21" i="7"/>
  <c r="H20" i="7"/>
  <c r="H19" i="7"/>
  <c r="O40" i="6"/>
  <c r="O34" i="7"/>
  <c r="F14" i="7"/>
  <c r="F25" i="7" s="1"/>
  <c r="L34" i="7"/>
  <c r="C14" i="7"/>
  <c r="C20" i="7"/>
  <c r="C25" i="7" s="1"/>
  <c r="D46" i="7"/>
  <c r="M34" i="6"/>
  <c r="M35" i="6"/>
  <c r="B46" i="7"/>
  <c r="F34" i="5"/>
  <c r="F40" i="5"/>
  <c r="C35" i="5"/>
  <c r="C40" i="5"/>
  <c r="N40" i="7"/>
  <c r="L36" i="7"/>
  <c r="L40" i="7" s="1"/>
  <c r="M34" i="7" s="1"/>
  <c r="P38" i="5"/>
  <c r="F41" i="5"/>
  <c r="F35" i="5"/>
  <c r="F36" i="5"/>
  <c r="P36" i="5"/>
  <c r="P34" i="5"/>
  <c r="C34" i="5"/>
  <c r="C41" i="5"/>
  <c r="M36" i="5"/>
  <c r="M34" i="5"/>
  <c r="M35" i="5"/>
  <c r="M38" i="5"/>
  <c r="C36" i="5"/>
  <c r="O36" i="7"/>
  <c r="M25" i="5"/>
  <c r="P21" i="7"/>
  <c r="P13" i="7"/>
  <c r="M15" i="7"/>
  <c r="M13" i="7"/>
  <c r="F44" i="4"/>
  <c r="F41" i="4"/>
  <c r="F40" i="4"/>
  <c r="F42" i="4"/>
  <c r="M20" i="7"/>
  <c r="M19" i="7"/>
  <c r="M21" i="7"/>
  <c r="F46" i="4"/>
  <c r="M36" i="4"/>
  <c r="M34" i="4"/>
  <c r="M40" i="4" s="1"/>
  <c r="O40" i="4"/>
  <c r="P34" i="4" s="1"/>
  <c r="P20" i="7"/>
  <c r="F40" i="7"/>
  <c r="F42" i="7"/>
  <c r="F40" i="1"/>
  <c r="F42" i="1"/>
  <c r="P15" i="7"/>
  <c r="P19" i="7"/>
  <c r="F44" i="1"/>
  <c r="C36" i="1"/>
  <c r="C40" i="1"/>
  <c r="F36" i="1"/>
  <c r="F35" i="1"/>
  <c r="P40" i="1"/>
  <c r="F41" i="1"/>
  <c r="F35" i="7"/>
  <c r="F36" i="7"/>
  <c r="H25" i="1"/>
  <c r="C35" i="1"/>
  <c r="F41" i="7"/>
  <c r="F34" i="7"/>
  <c r="F44" i="7"/>
  <c r="C41" i="1"/>
  <c r="C34" i="1"/>
  <c r="C44" i="1"/>
  <c r="M36" i="1"/>
  <c r="M35" i="1"/>
  <c r="F46" i="6" l="1"/>
  <c r="H25" i="7"/>
  <c r="K25" i="7"/>
  <c r="C35" i="7"/>
  <c r="C39" i="7"/>
  <c r="M38" i="7"/>
  <c r="O40" i="7"/>
  <c r="P38" i="7" s="1"/>
  <c r="M36" i="7"/>
  <c r="P36" i="6"/>
  <c r="P35" i="6"/>
  <c r="P34" i="6"/>
  <c r="C42" i="7"/>
  <c r="M40" i="6"/>
  <c r="C44" i="7"/>
  <c r="C40" i="7"/>
  <c r="C34" i="7"/>
  <c r="C36" i="7"/>
  <c r="C41" i="7"/>
  <c r="P40" i="5"/>
  <c r="F46" i="5"/>
  <c r="M35" i="7"/>
  <c r="C46" i="5"/>
  <c r="M40" i="5"/>
  <c r="M25" i="7"/>
  <c r="P35" i="4"/>
  <c r="P36" i="4"/>
  <c r="P25" i="7"/>
  <c r="F46" i="1"/>
  <c r="M40" i="1"/>
  <c r="F46" i="7"/>
  <c r="C46" i="1"/>
  <c r="M40" i="7" l="1"/>
  <c r="P34" i="7"/>
  <c r="P35" i="7"/>
  <c r="P36" i="7"/>
  <c r="P40" i="6"/>
  <c r="C46" i="7"/>
  <c r="P40" i="4"/>
  <c r="P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<sst xmlns="http://schemas.openxmlformats.org/spreadsheetml/2006/main" count="457" uniqueCount="62">
  <si>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</si>
  <si>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</si>
  <si>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</si>
  <si>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</si>
  <si>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</si>
  <si>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</si>
  <si>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</si>
  <si>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</si>
  <si>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</si>
  <si>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</si>
  <si>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</si>
  <si>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</si>
  <si>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</si>
  <si>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</si>
  <si>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</si>
  <si>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</si>
  <si>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</si>
  <si>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</si>
  <si>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</si>
  <si>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</si>
  <si>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</si>
  <si>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</si>
  <si>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</si>
  <si>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</si>
  <si>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</si>
  <si>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</si>
  <si>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</si>
  <si>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</si>
  <si>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</si>
  <si>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</si>
  <si>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</si>
  <si>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</si>
  <si>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</si>
  <si>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</si>
  <si>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</si>
  <si>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</si>
  <si>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</si>
  <si>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</si>
  <si>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</si>
  <si>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</si>
  <si>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</si>
  <si>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</si>
  <si>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</si>
  <si>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</si>
  <si>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</si>
  <si>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</si>
  <si>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</si>
  <si>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</si>
  <si>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</si>
  <si>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</si>
  <si>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</si>
  <si>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</si>
  <si>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</si>
  <si>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</si>
  <si>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</si>
  <si>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</si>
  <si>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</si>
  <si>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</si>
  <si>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</si>
  <si>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</si>
  <si>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</si>
  <si>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DE PARCS I JARDINS (IMPJ)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</si>
</sst>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</font>
    <font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49" fillId="0" borderId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2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2 2" xfId="61"/>
    <cellStyle name="Normal 3" xfId="45"/>
    <cellStyle name="Normal 4" xfId="60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12</c:v>
                </c:pt>
                <c:pt idx="7">
                  <c:v>120</c:v>
                </c:pt>
                <c:pt idx="8">
                  <c:v>440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5196507.84</c:v>
                </c:pt>
                <c:pt idx="1">
                  <c:v>810281.24</c:v>
                </c:pt>
                <c:pt idx="2">
                  <c:v>193534.34</c:v>
                </c:pt>
                <c:pt idx="3">
                  <c:v>0</c:v>
                </c:pt>
                <c:pt idx="4">
                  <c:v>0</c:v>
                </c:pt>
                <c:pt idx="5">
                  <c:v>23856.74</c:v>
                </c:pt>
                <c:pt idx="6">
                  <c:v>449817.3</c:v>
                </c:pt>
                <c:pt idx="7">
                  <c:v>942761.4800000001</c:v>
                </c:pt>
                <c:pt idx="8">
                  <c:v>186454.38999999998</c:v>
                </c:pt>
                <c:pt idx="9">
                  <c:v>0</c:v>
                </c:pt>
                <c:pt idx="10">
                  <c:v>36252.53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11</c:v>
                </c:pt>
                <c:pt idx="1">
                  <c:v>242</c:v>
                </c:pt>
                <c:pt idx="2">
                  <c:v>362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377885.44</c:v>
                </c:pt>
                <c:pt idx="1">
                  <c:v>4348157.63</c:v>
                </c:pt>
                <c:pt idx="2">
                  <c:v>3094864.46</c:v>
                </c:pt>
                <c:pt idx="3">
                  <c:v>0</c:v>
                </c:pt>
                <c:pt idx="4">
                  <c:v>18558.329999999998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A26" zoomScale="90" zoomScaleNormal="90" workbookViewId="0">
      <selection activeCell="A31" sqref="A31:F46"/>
    </sheetView>
  </sheetViews>
  <sheetFormatPr defaultColWidth="9.140625" defaultRowHeight="1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>
      <c r="B4" s="26"/>
      <c r="H4" s="26"/>
      <c r="N4" s="26"/>
    </row>
    <row r="5" spans="1:31" s="25" customFormat="1" ht="30.75" customHeight="1">
      <c r="A5" s="28" t="s">
        <v>12</v>
      </c>
      <c r="B5" s="26"/>
      <c r="H5" s="26"/>
      <c r="N5" s="26"/>
    </row>
    <row r="6" spans="1:31" s="25" customFormat="1" ht="6.75" customHeight="1">
      <c r="A6" s="29"/>
      <c r="B6" s="26"/>
      <c r="H6" s="26"/>
      <c r="N6" s="26"/>
    </row>
    <row r="7" spans="1:31" s="25" customFormat="1" ht="24.75" customHeight="1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44672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3.125E-2</v>
      </c>
      <c r="I13" s="4">
        <v>253685.96</v>
      </c>
      <c r="J13" s="5">
        <v>306960</v>
      </c>
      <c r="K13" s="21">
        <f t="shared" ref="K13:K24" si="3">IF(J13,J13/$J$25,"")</f>
        <v>0.48387214236660958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1.5625E-2</v>
      </c>
      <c r="I14" s="6">
        <v>62400</v>
      </c>
      <c r="J14" s="7">
        <v>71115</v>
      </c>
      <c r="K14" s="21">
        <f t="shared" si="3"/>
        <v>0.11210114478890228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3.125E-2</v>
      </c>
      <c r="I15" s="6">
        <v>27692.92</v>
      </c>
      <c r="J15" s="7">
        <v>32027.91</v>
      </c>
      <c r="K15" s="21">
        <f t="shared" si="3"/>
        <v>5.0486752108499344E-2</v>
      </c>
      <c r="L15" s="2">
        <v>1</v>
      </c>
      <c r="M15" s="20">
        <f t="shared" si="4"/>
        <v>2.4390243902439025E-2</v>
      </c>
      <c r="N15" s="6">
        <v>15600</v>
      </c>
      <c r="O15" s="7">
        <v>18876</v>
      </c>
      <c r="P15" s="21">
        <f t="shared" si="5"/>
        <v>0.3784663171794756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2.4390243902439025E-2</v>
      </c>
      <c r="N19" s="6">
        <v>7024.79</v>
      </c>
      <c r="O19" s="7">
        <v>8500</v>
      </c>
      <c r="P19" s="21">
        <f t="shared" si="5"/>
        <v>0.17042613350421396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>
      <c r="A20" s="80" t="s">
        <v>29</v>
      </c>
      <c r="B20" s="68">
        <v>1</v>
      </c>
      <c r="C20" s="66">
        <f t="shared" si="0"/>
        <v>1</v>
      </c>
      <c r="D20" s="69">
        <v>7104.79</v>
      </c>
      <c r="E20" s="70">
        <v>8596.7999999999993</v>
      </c>
      <c r="F20" s="21">
        <f t="shared" si="1"/>
        <v>1</v>
      </c>
      <c r="G20" s="68">
        <v>21</v>
      </c>
      <c r="H20" s="66">
        <f t="shared" si="2"/>
        <v>0.328125</v>
      </c>
      <c r="I20" s="69">
        <v>143098.68</v>
      </c>
      <c r="J20" s="70">
        <v>173072.28</v>
      </c>
      <c r="K20" s="67">
        <f t="shared" si="3"/>
        <v>0.27282009026542131</v>
      </c>
      <c r="L20" s="68">
        <v>2</v>
      </c>
      <c r="M20" s="66">
        <f t="shared" si="4"/>
        <v>4.878048780487805E-2</v>
      </c>
      <c r="N20" s="69">
        <v>11500</v>
      </c>
      <c r="O20" s="70">
        <v>13915</v>
      </c>
      <c r="P20" s="67">
        <f t="shared" si="5"/>
        <v>0.27899760561307496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35</v>
      </c>
      <c r="H21" s="20">
        <f t="shared" si="2"/>
        <v>0.546875</v>
      </c>
      <c r="I21" s="98">
        <v>22591.63</v>
      </c>
      <c r="J21" s="98">
        <v>26345.27</v>
      </c>
      <c r="K21" s="21">
        <f t="shared" si="3"/>
        <v>4.1529001290483349E-2</v>
      </c>
      <c r="L21" s="2">
        <v>37</v>
      </c>
      <c r="M21" s="20">
        <f t="shared" si="4"/>
        <v>0.90243902439024393</v>
      </c>
      <c r="N21" s="6">
        <v>7598.72</v>
      </c>
      <c r="O21" s="7">
        <v>8583.98</v>
      </c>
      <c r="P21" s="21">
        <f t="shared" si="5"/>
        <v>0.17210994370323557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4.6875E-2</v>
      </c>
      <c r="I23" s="98">
        <v>23114.31</v>
      </c>
      <c r="J23" s="98">
        <v>24862</v>
      </c>
      <c r="K23" s="21">
        <f t="shared" si="3"/>
        <v>3.9190869180084208E-2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>
      <c r="A25" s="82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7104.79</v>
      </c>
      <c r="E25" s="18">
        <f t="shared" si="12"/>
        <v>8596.7999999999993</v>
      </c>
      <c r="F25" s="19">
        <f t="shared" si="12"/>
        <v>1</v>
      </c>
      <c r="G25" s="16">
        <f t="shared" si="12"/>
        <v>64</v>
      </c>
      <c r="H25" s="17">
        <f t="shared" si="12"/>
        <v>1</v>
      </c>
      <c r="I25" s="18">
        <f t="shared" si="12"/>
        <v>532583.5</v>
      </c>
      <c r="J25" s="18">
        <f t="shared" si="12"/>
        <v>634382.46</v>
      </c>
      <c r="K25" s="19">
        <f t="shared" si="12"/>
        <v>1</v>
      </c>
      <c r="L25" s="16">
        <f t="shared" si="12"/>
        <v>41</v>
      </c>
      <c r="M25" s="17">
        <f t="shared" si="12"/>
        <v>1</v>
      </c>
      <c r="N25" s="18">
        <f t="shared" si="12"/>
        <v>41723.51</v>
      </c>
      <c r="O25" s="18">
        <f t="shared" si="12"/>
        <v>49874.979999999996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>
      <c r="B26" s="26"/>
      <c r="H26" s="26"/>
      <c r="N26" s="26"/>
    </row>
    <row r="27" spans="1:31" s="49" customFormat="1" ht="34.35" customHeight="1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1.8867924528301886E-2</v>
      </c>
      <c r="D34" s="10">
        <f t="shared" ref="D34:D45" si="15">D13+I13+N13+S13+AC13+X13</f>
        <v>253685.96</v>
      </c>
      <c r="E34" s="11">
        <f t="shared" ref="E34:E45" si="16">E13+J13+O13+T13+AD13+Y13</f>
        <v>306960</v>
      </c>
      <c r="F34" s="21">
        <f t="shared" ref="F34:F43" si="17">IF(E34,E34/$E$46,"")</f>
        <v>0.44303690773401344</v>
      </c>
      <c r="J34" s="149" t="s">
        <v>3</v>
      </c>
      <c r="K34" s="150"/>
      <c r="L34" s="57">
        <f>B25</f>
        <v>1</v>
      </c>
      <c r="M34" s="8">
        <f t="shared" ref="M34:M39" si="18">IF(L34,L34/$L$40,"")</f>
        <v>9.433962264150943E-3</v>
      </c>
      <c r="N34" s="58">
        <f>D25</f>
        <v>7104.79</v>
      </c>
      <c r="O34" s="58">
        <f>E25</f>
        <v>8596.7999999999993</v>
      </c>
      <c r="P34" s="59">
        <f t="shared" ref="P34:P39" si="19">IF(O34,O34/$O$40,"")</f>
        <v>1.2407804562183237E-2</v>
      </c>
    </row>
    <row r="35" spans="1:33" s="25" customFormat="1" ht="30" customHeight="1">
      <c r="A35" s="43" t="s">
        <v>18</v>
      </c>
      <c r="B35" s="12">
        <f t="shared" si="13"/>
        <v>1</v>
      </c>
      <c r="C35" s="8">
        <f t="shared" si="14"/>
        <v>9.433962264150943E-3</v>
      </c>
      <c r="D35" s="13">
        <f t="shared" si="15"/>
        <v>62400</v>
      </c>
      <c r="E35" s="14">
        <f t="shared" si="16"/>
        <v>71115</v>
      </c>
      <c r="F35" s="21">
        <f t="shared" si="17"/>
        <v>0.10264063621808824</v>
      </c>
      <c r="J35" s="145" t="s">
        <v>1</v>
      </c>
      <c r="K35" s="146"/>
      <c r="L35" s="60">
        <f>G25</f>
        <v>64</v>
      </c>
      <c r="M35" s="8">
        <f t="shared" si="18"/>
        <v>0.60377358490566035</v>
      </c>
      <c r="N35" s="61">
        <f>I25</f>
        <v>532583.5</v>
      </c>
      <c r="O35" s="61">
        <f>J25</f>
        <v>634382.46</v>
      </c>
      <c r="P35" s="59">
        <f t="shared" si="19"/>
        <v>0.91560738662723629</v>
      </c>
    </row>
    <row r="36" spans="1:33" ht="30" customHeight="1">
      <c r="A36" s="43" t="s">
        <v>19</v>
      </c>
      <c r="B36" s="12">
        <f t="shared" si="13"/>
        <v>3</v>
      </c>
      <c r="C36" s="8">
        <f t="shared" si="14"/>
        <v>2.8301886792452831E-2</v>
      </c>
      <c r="D36" s="13">
        <f t="shared" si="15"/>
        <v>43292.92</v>
      </c>
      <c r="E36" s="14">
        <f t="shared" si="16"/>
        <v>50903.91</v>
      </c>
      <c r="F36" s="21">
        <f t="shared" si="17"/>
        <v>7.3469868640769237E-2</v>
      </c>
      <c r="G36" s="25"/>
      <c r="J36" s="145" t="s">
        <v>2</v>
      </c>
      <c r="K36" s="146"/>
      <c r="L36" s="60">
        <f>L25</f>
        <v>41</v>
      </c>
      <c r="M36" s="8">
        <f t="shared" si="18"/>
        <v>0.3867924528301887</v>
      </c>
      <c r="N36" s="61">
        <f>N25</f>
        <v>41723.51</v>
      </c>
      <c r="O36" s="61">
        <f>O25</f>
        <v>49874.979999999996</v>
      </c>
      <c r="P36" s="59">
        <f t="shared" si="19"/>
        <v>7.198480881058042E-2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>
      <c r="A40" s="44" t="s">
        <v>28</v>
      </c>
      <c r="B40" s="12">
        <f t="shared" si="13"/>
        <v>1</v>
      </c>
      <c r="C40" s="8">
        <f t="shared" si="14"/>
        <v>9.433962264150943E-3</v>
      </c>
      <c r="D40" s="13">
        <f t="shared" si="15"/>
        <v>7024.79</v>
      </c>
      <c r="E40" s="23">
        <f t="shared" si="16"/>
        <v>8500</v>
      </c>
      <c r="F40" s="21">
        <f t="shared" si="17"/>
        <v>1.2268092636627294E-2</v>
      </c>
      <c r="G40" s="25"/>
      <c r="J40" s="147" t="s">
        <v>0</v>
      </c>
      <c r="K40" s="148"/>
      <c r="L40" s="83">
        <f>SUM(L34:L39)</f>
        <v>106</v>
      </c>
      <c r="M40" s="17">
        <f>SUM(M34:M39)</f>
        <v>1</v>
      </c>
      <c r="N40" s="84">
        <f>SUM(N34:N39)</f>
        <v>581411.80000000005</v>
      </c>
      <c r="O40" s="85">
        <f>SUM(O34:O39)</f>
        <v>692854.24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>
      <c r="A41" s="45" t="s">
        <v>29</v>
      </c>
      <c r="B41" s="12">
        <f t="shared" si="13"/>
        <v>24</v>
      </c>
      <c r="C41" s="8">
        <f t="shared" si="14"/>
        <v>0.22641509433962265</v>
      </c>
      <c r="D41" s="13">
        <f t="shared" si="15"/>
        <v>161703.47</v>
      </c>
      <c r="E41" s="23">
        <f t="shared" si="16"/>
        <v>195584.08</v>
      </c>
      <c r="F41" s="21">
        <f t="shared" si="17"/>
        <v>0.28228748372817924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>
      <c r="A42" s="95" t="s">
        <v>50</v>
      </c>
      <c r="B42" s="12">
        <f t="shared" si="13"/>
        <v>72</v>
      </c>
      <c r="C42" s="8">
        <f t="shared" si="14"/>
        <v>0.67924528301886788</v>
      </c>
      <c r="D42" s="13">
        <f t="shared" si="15"/>
        <v>30190.350000000002</v>
      </c>
      <c r="E42" s="14">
        <f t="shared" si="16"/>
        <v>34929.25</v>
      </c>
      <c r="F42" s="21">
        <f t="shared" si="17"/>
        <v>5.0413561732695754E-2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>
      <c r="A44" s="94" t="s">
        <v>47</v>
      </c>
      <c r="B44" s="12">
        <f t="shared" si="13"/>
        <v>3</v>
      </c>
      <c r="C44" s="8">
        <f t="shared" ref="C44" si="20">IF(B44,B44/$B$46,"")</f>
        <v>2.8301886792452831E-2</v>
      </c>
      <c r="D44" s="13">
        <f t="shared" si="15"/>
        <v>23114.31</v>
      </c>
      <c r="E44" s="14">
        <f t="shared" si="16"/>
        <v>24862</v>
      </c>
      <c r="F44" s="21">
        <f t="shared" ref="F44" si="21">IF(E44,E44/$E$46,"")</f>
        <v>3.5883449309626801E-2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>
      <c r="A46" s="64" t="s">
        <v>0</v>
      </c>
      <c r="B46" s="16">
        <f>SUM(B34:B45)</f>
        <v>106</v>
      </c>
      <c r="C46" s="17">
        <f>SUM(C34:C45)</f>
        <v>0.99999999999999989</v>
      </c>
      <c r="D46" s="18">
        <f>SUM(D34:D45)</f>
        <v>581411.79999999993</v>
      </c>
      <c r="E46" s="18">
        <f>SUM(E34:E45)</f>
        <v>692854.24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>
      <c r="B48" s="26"/>
      <c r="H48" s="26"/>
      <c r="N48" s="26"/>
    </row>
    <row r="49" spans="2:14" s="25" customFormat="1">
      <c r="B49" s="26"/>
      <c r="H49" s="26"/>
      <c r="N49" s="26"/>
    </row>
    <row r="50" spans="2:14" s="25" customFormat="1">
      <c r="B50" s="26"/>
      <c r="H50" s="26"/>
      <c r="N50" s="26"/>
    </row>
    <row r="51" spans="2:14" s="25" customFormat="1">
      <c r="B51" s="26"/>
      <c r="H51" s="26"/>
      <c r="N51" s="26"/>
    </row>
    <row r="52" spans="2:14" s="25" customFormat="1">
      <c r="B52" s="26"/>
      <c r="H52" s="26"/>
      <c r="N52" s="26"/>
    </row>
    <row r="53" spans="2:14" s="25" customFormat="1">
      <c r="B53" s="26"/>
      <c r="H53" s="26"/>
      <c r="N53" s="26"/>
    </row>
    <row r="54" spans="2:14" s="25" customFormat="1">
      <c r="B54" s="26"/>
      <c r="H54" s="26"/>
      <c r="N54" s="26"/>
    </row>
    <row r="55" spans="2:14" s="25" customFormat="1">
      <c r="B55" s="26"/>
      <c r="H55" s="26"/>
      <c r="N55" s="26"/>
    </row>
    <row r="56" spans="2:14" s="25" customFormat="1">
      <c r="B56" s="26"/>
      <c r="H56" s="26"/>
      <c r="N56" s="26"/>
    </row>
    <row r="57" spans="2:14" s="25" customFormat="1">
      <c r="B57" s="26"/>
      <c r="H57" s="26"/>
      <c r="N57" s="26"/>
    </row>
    <row r="58" spans="2:14" s="25" customFormat="1">
      <c r="B58" s="26"/>
      <c r="H58" s="26"/>
      <c r="N58" s="26"/>
    </row>
    <row r="59" spans="2:14" s="25" customFormat="1">
      <c r="B59" s="26"/>
      <c r="H59" s="26"/>
      <c r="N59" s="26"/>
    </row>
    <row r="60" spans="2:14" s="25" customFormat="1">
      <c r="B60" s="26"/>
      <c r="H60" s="26"/>
      <c r="N60" s="26"/>
    </row>
    <row r="61" spans="2:14" s="25" customFormat="1">
      <c r="B61" s="26"/>
      <c r="H61" s="26"/>
      <c r="N61" s="26"/>
    </row>
    <row r="62" spans="2:14" s="25" customFormat="1">
      <c r="B62" s="26"/>
      <c r="H62" s="26"/>
      <c r="N62" s="26"/>
    </row>
    <row r="63" spans="2:14" s="25" customFormat="1">
      <c r="B63" s="26"/>
      <c r="H63" s="26"/>
      <c r="N63" s="26"/>
    </row>
    <row r="64" spans="2:14" s="25" customFormat="1">
      <c r="B64" s="26"/>
      <c r="H64" s="26"/>
      <c r="N64" s="26"/>
    </row>
    <row r="65" spans="2:14" s="25" customFormat="1">
      <c r="B65" s="26"/>
      <c r="H65" s="26"/>
      <c r="N65" s="26"/>
    </row>
    <row r="66" spans="2:14" s="25" customFormat="1">
      <c r="B66" s="26"/>
      <c r="H66" s="26"/>
      <c r="N66" s="26"/>
    </row>
    <row r="67" spans="2:14" s="25" customFormat="1">
      <c r="B67" s="26"/>
      <c r="H67" s="26"/>
      <c r="N67" s="26"/>
    </row>
    <row r="68" spans="2:14" s="25" customFormat="1">
      <c r="B68" s="26"/>
      <c r="H68" s="26"/>
      <c r="N68" s="26"/>
    </row>
    <row r="69" spans="2:14" s="25" customFormat="1">
      <c r="B69" s="26"/>
      <c r="H69" s="26"/>
      <c r="N69" s="26"/>
    </row>
    <row r="70" spans="2:14" s="25" customFormat="1">
      <c r="B70" s="26"/>
      <c r="H70" s="26"/>
      <c r="N70" s="26"/>
    </row>
    <row r="71" spans="2:14" s="25" customFormat="1">
      <c r="B71" s="26"/>
      <c r="H71" s="26"/>
      <c r="N71" s="26"/>
    </row>
    <row r="72" spans="2:14" s="25" customFormat="1">
      <c r="B72" s="26"/>
      <c r="H72" s="26"/>
      <c r="N72" s="26"/>
    </row>
    <row r="73" spans="2:14" s="25" customFormat="1">
      <c r="B73" s="26"/>
      <c r="H73" s="26"/>
      <c r="N73" s="26"/>
    </row>
    <row r="74" spans="2:14" s="25" customFormat="1">
      <c r="B74" s="26"/>
      <c r="H74" s="26"/>
      <c r="N74" s="26"/>
    </row>
    <row r="75" spans="2:14" s="25" customFormat="1">
      <c r="B75" s="26"/>
      <c r="H75" s="26"/>
      <c r="N75" s="26"/>
    </row>
    <row r="76" spans="2:14" s="25" customFormat="1">
      <c r="B76" s="26"/>
      <c r="H76" s="26"/>
      <c r="N76" s="26"/>
    </row>
    <row r="77" spans="2:14" s="25" customFormat="1">
      <c r="B77" s="26"/>
      <c r="H77" s="26"/>
      <c r="N77" s="26"/>
    </row>
    <row r="78" spans="2:14" s="25" customFormat="1">
      <c r="B78" s="26"/>
      <c r="H78" s="26"/>
      <c r="N78" s="26"/>
    </row>
    <row r="79" spans="2:14" s="25" customFormat="1">
      <c r="B79" s="26"/>
      <c r="H79" s="26"/>
      <c r="N79" s="26"/>
    </row>
    <row r="80" spans="2:14" s="25" customFormat="1">
      <c r="B80" s="26"/>
      <c r="H80" s="26"/>
      <c r="N80" s="26"/>
    </row>
    <row r="81" spans="2:14" s="25" customFormat="1">
      <c r="B81" s="26"/>
      <c r="H81" s="26"/>
      <c r="N81" s="26"/>
    </row>
    <row r="82" spans="2:14" s="25" customFormat="1">
      <c r="B82" s="26"/>
      <c r="H82" s="26"/>
      <c r="N82" s="26"/>
    </row>
    <row r="83" spans="2:14" s="25" customFormat="1">
      <c r="B83" s="26"/>
      <c r="H83" s="26"/>
      <c r="N83" s="26"/>
    </row>
    <row r="84" spans="2:14" s="25" customFormat="1">
      <c r="B84" s="26"/>
      <c r="H84" s="26"/>
      <c r="N84" s="26"/>
    </row>
    <row r="85" spans="2:14" s="25" customFormat="1">
      <c r="B85" s="26"/>
      <c r="H85" s="26"/>
      <c r="N85" s="26"/>
    </row>
    <row r="86" spans="2:14" s="25" customFormat="1">
      <c r="B86" s="26"/>
      <c r="H86" s="26"/>
      <c r="N86" s="26"/>
    </row>
    <row r="87" spans="2:14" s="25" customFormat="1">
      <c r="B87" s="26"/>
      <c r="H87" s="26"/>
      <c r="N87" s="26"/>
    </row>
    <row r="88" spans="2:14" s="25" customFormat="1">
      <c r="B88" s="26"/>
      <c r="H88" s="26"/>
      <c r="N88" s="26"/>
    </row>
    <row r="89" spans="2:14" s="25" customFormat="1">
      <c r="B89" s="26"/>
      <c r="H89" s="26"/>
      <c r="N89" s="26"/>
    </row>
    <row r="90" spans="2:14" s="25" customFormat="1">
      <c r="B90" s="26"/>
      <c r="H90" s="26"/>
      <c r="N90" s="26"/>
    </row>
    <row r="91" spans="2:14" s="25" customFormat="1">
      <c r="B91" s="26"/>
      <c r="H91" s="26"/>
      <c r="N91" s="26"/>
    </row>
    <row r="92" spans="2:14" s="25" customFormat="1">
      <c r="B92" s="26"/>
      <c r="H92" s="26"/>
      <c r="N92" s="26"/>
    </row>
    <row r="93" spans="2:14" s="25" customFormat="1">
      <c r="B93" s="26"/>
      <c r="H93" s="26"/>
      <c r="N93" s="26"/>
    </row>
    <row r="94" spans="2:14" s="25" customFormat="1">
      <c r="B94" s="26"/>
      <c r="H94" s="26"/>
      <c r="N94" s="26"/>
    </row>
    <row r="95" spans="2:14" s="25" customFormat="1">
      <c r="B95" s="26"/>
      <c r="H95" s="26"/>
      <c r="N95" s="26"/>
    </row>
    <row r="96" spans="2:14" s="25" customFormat="1">
      <c r="B96" s="26"/>
      <c r="H96" s="26"/>
      <c r="N96" s="26"/>
    </row>
    <row r="97" spans="2:21" s="25" customFormat="1">
      <c r="B97" s="26"/>
      <c r="H97" s="26"/>
      <c r="N97" s="26"/>
    </row>
    <row r="98" spans="2:21" s="25" customFormat="1">
      <c r="B98" s="26"/>
      <c r="H98" s="26"/>
      <c r="N98" s="26"/>
    </row>
    <row r="99" spans="2:21" s="25" customFormat="1">
      <c r="B99" s="26"/>
      <c r="H99" s="26"/>
      <c r="N99" s="26"/>
    </row>
    <row r="100" spans="2:21" s="25" customFormat="1">
      <c r="B100" s="26"/>
      <c r="H100" s="26"/>
      <c r="N100" s="26"/>
    </row>
    <row r="101" spans="2:21" s="25" customFormat="1">
      <c r="B101" s="26"/>
      <c r="H101" s="26"/>
      <c r="N101" s="26"/>
    </row>
    <row r="102" spans="2:21" s="25" customFormat="1">
      <c r="B102" s="26"/>
      <c r="H102" s="26"/>
      <c r="N102" s="26"/>
    </row>
    <row r="103" spans="2:21" s="25" customFormat="1">
      <c r="B103" s="26"/>
      <c r="H103" s="26"/>
      <c r="N103" s="26"/>
    </row>
    <row r="104" spans="2:21" s="25" customFormat="1">
      <c r="B104" s="26"/>
      <c r="H104" s="26"/>
      <c r="N104" s="26"/>
    </row>
    <row r="105" spans="2:21" s="25" customFormat="1">
      <c r="B105" s="26"/>
      <c r="H105" s="26"/>
      <c r="N105" s="26"/>
    </row>
    <row r="106" spans="2:21" s="25" customFormat="1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8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G108"/>
  <sheetViews>
    <sheetView showGridLines="0" showZeros="0" topLeftCell="A25" zoomScale="80" zoomScaleNormal="80" workbookViewId="0">
      <selection activeCell="A31" sqref="A31:F46"/>
    </sheetView>
  </sheetViews>
  <sheetFormatPr defaultColWidth="9.140625" defaultRowHeight="1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>
      <c r="B4" s="26"/>
      <c r="H4" s="26"/>
      <c r="N4" s="26"/>
    </row>
    <row r="5" spans="1:31" s="25" customFormat="1" ht="30.75" customHeight="1">
      <c r="A5" s="28" t="s">
        <v>12</v>
      </c>
      <c r="B5" s="26"/>
      <c r="H5" s="26"/>
      <c r="N5" s="26"/>
    </row>
    <row r="6" spans="1:31" s="25" customFormat="1" ht="6.75" customHeight="1">
      <c r="A6" s="29"/>
      <c r="B6" s="26"/>
      <c r="H6" s="26"/>
      <c r="N6" s="26"/>
    </row>
    <row r="7" spans="1:31" s="25" customFormat="1" ht="24.75" customHeight="1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44748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>
      <c r="A8" s="30" t="s">
        <v>11</v>
      </c>
      <c r="B8" s="93" t="str">
        <f>'CONTRACTACIO 1r TR 2022'!B8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1.3698630136986301E-2</v>
      </c>
      <c r="I13" s="4">
        <v>447803.26</v>
      </c>
      <c r="J13" s="5">
        <v>541841.93999999994</v>
      </c>
      <c r="K13" s="21">
        <f t="shared" ref="K13:K21" si="3">IF(J13,J13/$J$25,"")</f>
        <v>0.54914972247434113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4</v>
      </c>
      <c r="M15" s="20">
        <f t="shared" si="4"/>
        <v>4.3956043956043959E-2</v>
      </c>
      <c r="N15" s="6">
        <v>81444.3</v>
      </c>
      <c r="O15" s="6">
        <v>94592.88</v>
      </c>
      <c r="P15" s="21">
        <f t="shared" si="5"/>
        <v>0.40840965829427173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6.8493150684931503E-2</v>
      </c>
      <c r="I19" s="6">
        <v>243867.63</v>
      </c>
      <c r="J19" s="7">
        <v>295079.86</v>
      </c>
      <c r="K19" s="21">
        <f t="shared" si="3"/>
        <v>0.29905958041337194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>
      <c r="A20" s="80" t="s">
        <v>29</v>
      </c>
      <c r="B20" s="68">
        <v>3</v>
      </c>
      <c r="C20" s="66">
        <f t="shared" si="0"/>
        <v>1</v>
      </c>
      <c r="D20" s="69">
        <v>51119.55</v>
      </c>
      <c r="E20" s="70">
        <v>61854.66</v>
      </c>
      <c r="F20" s="21">
        <f t="shared" si="1"/>
        <v>1</v>
      </c>
      <c r="G20" s="68">
        <v>23</v>
      </c>
      <c r="H20" s="66">
        <f t="shared" si="2"/>
        <v>0.31506849315068491</v>
      </c>
      <c r="I20" s="69">
        <v>96156.89</v>
      </c>
      <c r="J20" s="70">
        <v>114702.62</v>
      </c>
      <c r="K20" s="21">
        <f t="shared" si="3"/>
        <v>0.11624960581692849</v>
      </c>
      <c r="L20" s="68">
        <v>11</v>
      </c>
      <c r="M20" s="66">
        <f t="shared" si="4"/>
        <v>0.12087912087912088</v>
      </c>
      <c r="N20" s="69">
        <v>83732.19</v>
      </c>
      <c r="O20" s="69">
        <v>100116.08</v>
      </c>
      <c r="P20" s="67">
        <f t="shared" si="5"/>
        <v>0.43225636033665504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43</v>
      </c>
      <c r="H21" s="20">
        <f t="shared" si="2"/>
        <v>0.58904109589041098</v>
      </c>
      <c r="I21" s="6">
        <v>30020.87</v>
      </c>
      <c r="J21" s="7">
        <v>32768.129999999997</v>
      </c>
      <c r="K21" s="21">
        <f t="shared" si="3"/>
        <v>3.3210071364175191E-2</v>
      </c>
      <c r="L21" s="2">
        <v>76</v>
      </c>
      <c r="M21" s="20">
        <f t="shared" si="4"/>
        <v>0.8351648351648352</v>
      </c>
      <c r="N21" s="6">
        <v>30941.94</v>
      </c>
      <c r="O21" s="7">
        <v>36903.78</v>
      </c>
      <c r="P21" s="21">
        <f t="shared" si="5"/>
        <v>0.1593339813690732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1</v>
      </c>
      <c r="H23" s="20">
        <f t="shared" si="13"/>
        <v>1.3698630136986301E-2</v>
      </c>
      <c r="I23" s="6">
        <v>2300</v>
      </c>
      <c r="J23" s="7">
        <v>2300</v>
      </c>
      <c r="K23" s="21">
        <f t="shared" si="14"/>
        <v>2.3310199311832244E-3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51119.55</v>
      </c>
      <c r="E25" s="18">
        <f t="shared" si="32"/>
        <v>61854.66</v>
      </c>
      <c r="F25" s="19">
        <f t="shared" si="32"/>
        <v>1</v>
      </c>
      <c r="G25" s="16">
        <f t="shared" si="32"/>
        <v>73</v>
      </c>
      <c r="H25" s="17">
        <f t="shared" si="32"/>
        <v>1</v>
      </c>
      <c r="I25" s="18">
        <f t="shared" si="32"/>
        <v>820148.65</v>
      </c>
      <c r="J25" s="18">
        <f t="shared" si="32"/>
        <v>986692.54999999993</v>
      </c>
      <c r="K25" s="19">
        <f t="shared" si="32"/>
        <v>1</v>
      </c>
      <c r="L25" s="16">
        <f t="shared" si="32"/>
        <v>91</v>
      </c>
      <c r="M25" s="17">
        <f t="shared" si="32"/>
        <v>1</v>
      </c>
      <c r="N25" s="18">
        <f t="shared" si="32"/>
        <v>196118.43</v>
      </c>
      <c r="O25" s="18">
        <f t="shared" si="32"/>
        <v>231612.74000000002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>
      <c r="B26" s="26"/>
      <c r="H26" s="26"/>
      <c r="N26" s="26"/>
    </row>
    <row r="27" spans="1:31" s="49" customFormat="1" ht="34.35" customHeight="1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>
      <c r="A34" s="41" t="s">
        <v>25</v>
      </c>
      <c r="B34" s="9">
        <f t="shared" ref="B34:B45" si="33">B13+G13+L13+Q13+AA13+V13</f>
        <v>1</v>
      </c>
      <c r="C34" s="8">
        <f t="shared" ref="C34:C45" si="34">IF(B34,B34/$B$46,"")</f>
        <v>5.9880239520958087E-3</v>
      </c>
      <c r="D34" s="10">
        <f t="shared" ref="D34:D45" si="35">D13+I13+N13+S13+AC13+X13</f>
        <v>447803.26</v>
      </c>
      <c r="E34" s="11">
        <f t="shared" ref="E34:E45" si="36">E13+J13+O13+T13+AD13+Y13</f>
        <v>541841.93999999994</v>
      </c>
      <c r="F34" s="21">
        <f t="shared" ref="F34:F42" si="37">IF(E34,E34/$E$46,"")</f>
        <v>0.42326112451807291</v>
      </c>
      <c r="J34" s="149" t="s">
        <v>3</v>
      </c>
      <c r="K34" s="150"/>
      <c r="L34" s="57">
        <f>B25</f>
        <v>3</v>
      </c>
      <c r="M34" s="8">
        <f t="shared" ref="M34:M39" si="38">IF(L34,L34/$L$40,"")</f>
        <v>1.7964071856287425E-2</v>
      </c>
      <c r="N34" s="58">
        <f>D25</f>
        <v>51119.55</v>
      </c>
      <c r="O34" s="58">
        <f>E25</f>
        <v>61854.66</v>
      </c>
      <c r="P34" s="59">
        <f t="shared" ref="P34:P39" si="39">IF(O34,O34/$O$40,"")</f>
        <v>4.8317915273009444E-2</v>
      </c>
    </row>
    <row r="35" spans="1:33" s="25" customFormat="1" ht="30" customHeight="1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73</v>
      </c>
      <c r="M35" s="8">
        <f t="shared" si="38"/>
        <v>0.43712574850299402</v>
      </c>
      <c r="N35" s="61">
        <f>I25</f>
        <v>820148.65</v>
      </c>
      <c r="O35" s="61">
        <f>J25</f>
        <v>986692.54999999993</v>
      </c>
      <c r="P35" s="59">
        <f t="shared" si="39"/>
        <v>0.77075724014018709</v>
      </c>
    </row>
    <row r="36" spans="1:33" ht="30" customHeight="1">
      <c r="A36" s="43" t="s">
        <v>19</v>
      </c>
      <c r="B36" s="12">
        <f t="shared" si="33"/>
        <v>4</v>
      </c>
      <c r="C36" s="8">
        <f t="shared" si="34"/>
        <v>2.3952095808383235E-2</v>
      </c>
      <c r="D36" s="13">
        <f t="shared" si="35"/>
        <v>81444.3</v>
      </c>
      <c r="E36" s="14">
        <f t="shared" si="36"/>
        <v>94592.88</v>
      </c>
      <c r="F36" s="21">
        <f t="shared" si="37"/>
        <v>7.3891453954640599E-2</v>
      </c>
      <c r="G36" s="25"/>
      <c r="J36" s="145" t="s">
        <v>2</v>
      </c>
      <c r="K36" s="146"/>
      <c r="L36" s="60">
        <f>L25</f>
        <v>91</v>
      </c>
      <c r="M36" s="8">
        <f t="shared" si="38"/>
        <v>0.54491017964071853</v>
      </c>
      <c r="N36" s="61">
        <f>N25</f>
        <v>196118.43</v>
      </c>
      <c r="O36" s="61">
        <f>O25</f>
        <v>231612.74000000002</v>
      </c>
      <c r="P36" s="59">
        <f t="shared" si="39"/>
        <v>0.18092484458680341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>
      <c r="A40" s="44" t="s">
        <v>28</v>
      </c>
      <c r="B40" s="12">
        <f t="shared" si="33"/>
        <v>5</v>
      </c>
      <c r="C40" s="8">
        <f t="shared" si="34"/>
        <v>2.9940119760479042E-2</v>
      </c>
      <c r="D40" s="13">
        <f t="shared" si="35"/>
        <v>243867.63</v>
      </c>
      <c r="E40" s="23">
        <f t="shared" si="36"/>
        <v>295079.86</v>
      </c>
      <c r="F40" s="21">
        <f t="shared" si="37"/>
        <v>0.23050233683689292</v>
      </c>
      <c r="G40" s="25"/>
      <c r="J40" s="147" t="s">
        <v>0</v>
      </c>
      <c r="K40" s="148"/>
      <c r="L40" s="83">
        <f>SUM(L34:L39)</f>
        <v>167</v>
      </c>
      <c r="M40" s="17">
        <f>SUM(M34:M39)</f>
        <v>1</v>
      </c>
      <c r="N40" s="84">
        <f>SUM(N34:N39)</f>
        <v>1067386.6300000001</v>
      </c>
      <c r="O40" s="85">
        <f>SUM(O34:O39)</f>
        <v>1280159.95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>
      <c r="A41" s="45" t="s">
        <v>29</v>
      </c>
      <c r="B41" s="12">
        <f t="shared" si="33"/>
        <v>37</v>
      </c>
      <c r="C41" s="8">
        <f t="shared" si="34"/>
        <v>0.22155688622754491</v>
      </c>
      <c r="D41" s="13">
        <f t="shared" si="35"/>
        <v>231008.63</v>
      </c>
      <c r="E41" s="23">
        <f t="shared" si="36"/>
        <v>276673.36</v>
      </c>
      <c r="F41" s="21">
        <f t="shared" si="37"/>
        <v>0.21612405543541649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>
      <c r="A42" s="46" t="s">
        <v>32</v>
      </c>
      <c r="B42" s="12">
        <f t="shared" si="33"/>
        <v>119</v>
      </c>
      <c r="C42" s="8">
        <f t="shared" si="34"/>
        <v>0.71257485029940115</v>
      </c>
      <c r="D42" s="13">
        <f t="shared" si="35"/>
        <v>60962.81</v>
      </c>
      <c r="E42" s="14">
        <f t="shared" si="36"/>
        <v>69671.91</v>
      </c>
      <c r="F42" s="21">
        <f t="shared" si="37"/>
        <v>5.4424378766106535E-2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>
      <c r="A44" s="94" t="s">
        <v>47</v>
      </c>
      <c r="B44" s="12">
        <f t="shared" si="33"/>
        <v>1</v>
      </c>
      <c r="C44" s="8">
        <f t="shared" si="34"/>
        <v>5.9880239520958087E-3</v>
      </c>
      <c r="D44" s="13">
        <f t="shared" si="35"/>
        <v>2300</v>
      </c>
      <c r="E44" s="14">
        <f t="shared" si="36"/>
        <v>2300</v>
      </c>
      <c r="F44" s="21">
        <f>IF(E44,E44/$E$46,"")</f>
        <v>1.7966504888705509E-3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>
      <c r="A46" s="64" t="s">
        <v>0</v>
      </c>
      <c r="B46" s="16">
        <f>SUM(B34:B45)</f>
        <v>167</v>
      </c>
      <c r="C46" s="17">
        <f>SUM(C34:C45)</f>
        <v>1</v>
      </c>
      <c r="D46" s="18">
        <f>SUM(D34:D45)</f>
        <v>1067386.6300000001</v>
      </c>
      <c r="E46" s="18">
        <f>SUM(E34:E45)</f>
        <v>1280159.95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>
      <c r="B48" s="26"/>
      <c r="H48" s="26"/>
      <c r="N48" s="26"/>
    </row>
    <row r="49" spans="2:14" s="25" customFormat="1">
      <c r="B49" s="26"/>
      <c r="H49" s="26"/>
      <c r="N49" s="26"/>
    </row>
    <row r="50" spans="2:14" s="25" customFormat="1">
      <c r="B50" s="26"/>
      <c r="H50" s="26"/>
      <c r="N50" s="26"/>
    </row>
    <row r="51" spans="2:14" s="25" customFormat="1">
      <c r="B51" s="26"/>
      <c r="H51" s="26"/>
      <c r="N51" s="26"/>
    </row>
    <row r="52" spans="2:14" s="25" customFormat="1">
      <c r="B52" s="26"/>
      <c r="H52" s="26"/>
      <c r="N52" s="26"/>
    </row>
    <row r="53" spans="2:14" s="25" customFormat="1">
      <c r="B53" s="26"/>
      <c r="H53" s="26"/>
      <c r="N53" s="26"/>
    </row>
    <row r="54" spans="2:14" s="25" customFormat="1">
      <c r="B54" s="26"/>
      <c r="H54" s="26"/>
      <c r="N54" s="26"/>
    </row>
    <row r="55" spans="2:14" s="25" customFormat="1">
      <c r="B55" s="26"/>
      <c r="H55" s="26"/>
      <c r="N55" s="26"/>
    </row>
    <row r="56" spans="2:14" s="25" customFormat="1">
      <c r="B56" s="26"/>
      <c r="H56" s="26"/>
      <c r="N56" s="26"/>
    </row>
    <row r="57" spans="2:14" s="25" customFormat="1">
      <c r="B57" s="26"/>
      <c r="H57" s="26"/>
      <c r="N57" s="26"/>
    </row>
    <row r="58" spans="2:14" s="25" customFormat="1">
      <c r="B58" s="26"/>
      <c r="H58" s="26"/>
      <c r="N58" s="26"/>
    </row>
    <row r="59" spans="2:14" s="25" customFormat="1">
      <c r="B59" s="26"/>
      <c r="H59" s="26"/>
      <c r="N59" s="26"/>
    </row>
    <row r="60" spans="2:14" s="25" customFormat="1">
      <c r="B60" s="26"/>
      <c r="H60" s="26"/>
      <c r="N60" s="26"/>
    </row>
    <row r="61" spans="2:14" s="25" customFormat="1">
      <c r="B61" s="26"/>
      <c r="H61" s="26"/>
      <c r="N61" s="26"/>
    </row>
    <row r="62" spans="2:14" s="25" customFormat="1">
      <c r="B62" s="26"/>
      <c r="H62" s="26"/>
      <c r="N62" s="26"/>
    </row>
    <row r="63" spans="2:14" s="25" customFormat="1">
      <c r="B63" s="26"/>
      <c r="H63" s="26"/>
      <c r="N63" s="26"/>
    </row>
    <row r="64" spans="2:14" s="25" customFormat="1">
      <c r="B64" s="26"/>
      <c r="H64" s="26"/>
      <c r="N64" s="26"/>
    </row>
    <row r="65" spans="2:14" s="25" customFormat="1">
      <c r="B65" s="26"/>
      <c r="H65" s="26"/>
      <c r="N65" s="26"/>
    </row>
    <row r="66" spans="2:14" s="25" customFormat="1">
      <c r="B66" s="26"/>
      <c r="H66" s="26"/>
      <c r="N66" s="26"/>
    </row>
    <row r="67" spans="2:14" s="25" customFormat="1">
      <c r="B67" s="26"/>
      <c r="H67" s="26"/>
      <c r="N67" s="26"/>
    </row>
    <row r="68" spans="2:14" s="25" customFormat="1">
      <c r="B68" s="26"/>
      <c r="H68" s="26"/>
      <c r="N68" s="26"/>
    </row>
    <row r="69" spans="2:14" s="25" customFormat="1">
      <c r="B69" s="26"/>
      <c r="H69" s="26"/>
      <c r="N69" s="26"/>
    </row>
    <row r="70" spans="2:14" s="25" customFormat="1">
      <c r="B70" s="26"/>
      <c r="H70" s="26"/>
      <c r="N70" s="26"/>
    </row>
    <row r="71" spans="2:14" s="25" customFormat="1">
      <c r="B71" s="26"/>
      <c r="H71" s="26"/>
      <c r="N71" s="26"/>
    </row>
    <row r="72" spans="2:14" s="25" customFormat="1">
      <c r="B72" s="26"/>
      <c r="H72" s="26"/>
      <c r="N72" s="26"/>
    </row>
    <row r="73" spans="2:14" s="25" customFormat="1">
      <c r="B73" s="26"/>
      <c r="H73" s="26"/>
      <c r="N73" s="26"/>
    </row>
    <row r="74" spans="2:14" s="25" customFormat="1">
      <c r="B74" s="26"/>
      <c r="H74" s="26"/>
      <c r="N74" s="26"/>
    </row>
    <row r="75" spans="2:14" s="25" customFormat="1">
      <c r="B75" s="26"/>
      <c r="H75" s="26"/>
      <c r="N75" s="26"/>
    </row>
    <row r="76" spans="2:14" s="25" customFormat="1">
      <c r="B76" s="26"/>
      <c r="H76" s="26"/>
      <c r="N76" s="26"/>
    </row>
    <row r="77" spans="2:14" s="25" customFormat="1">
      <c r="B77" s="26"/>
      <c r="H77" s="26"/>
      <c r="N77" s="26"/>
    </row>
    <row r="78" spans="2:14" s="25" customFormat="1">
      <c r="B78" s="26"/>
      <c r="H78" s="26"/>
      <c r="N78" s="26"/>
    </row>
    <row r="79" spans="2:14" s="25" customFormat="1">
      <c r="B79" s="26"/>
      <c r="H79" s="26"/>
      <c r="N79" s="26"/>
    </row>
    <row r="80" spans="2:14" s="25" customFormat="1">
      <c r="B80" s="26"/>
      <c r="H80" s="26"/>
      <c r="N80" s="26"/>
    </row>
    <row r="81" spans="2:14" s="25" customFormat="1">
      <c r="B81" s="26"/>
      <c r="H81" s="26"/>
      <c r="N81" s="26"/>
    </row>
    <row r="82" spans="2:14" s="25" customFormat="1">
      <c r="B82" s="26"/>
      <c r="H82" s="26"/>
      <c r="N82" s="26"/>
    </row>
    <row r="83" spans="2:14" s="25" customFormat="1">
      <c r="B83" s="26"/>
      <c r="H83" s="26"/>
      <c r="N83" s="26"/>
    </row>
    <row r="84" spans="2:14" s="25" customFormat="1">
      <c r="B84" s="26"/>
      <c r="H84" s="26"/>
      <c r="N84" s="26"/>
    </row>
    <row r="85" spans="2:14" s="25" customFormat="1">
      <c r="B85" s="26"/>
      <c r="H85" s="26"/>
      <c r="N85" s="26"/>
    </row>
    <row r="86" spans="2:14" s="25" customFormat="1">
      <c r="B86" s="26"/>
      <c r="H86" s="26"/>
      <c r="N86" s="26"/>
    </row>
    <row r="87" spans="2:14" s="25" customFormat="1">
      <c r="B87" s="26"/>
      <c r="H87" s="26"/>
      <c r="N87" s="26"/>
    </row>
    <row r="88" spans="2:14" s="25" customFormat="1">
      <c r="B88" s="26"/>
      <c r="H88" s="26"/>
      <c r="N88" s="26"/>
    </row>
    <row r="89" spans="2:14" s="25" customFormat="1">
      <c r="B89" s="26"/>
      <c r="H89" s="26"/>
      <c r="N89" s="26"/>
    </row>
    <row r="90" spans="2:14" s="25" customFormat="1">
      <c r="B90" s="26"/>
      <c r="H90" s="26"/>
      <c r="N90" s="26"/>
    </row>
    <row r="91" spans="2:14" s="25" customFormat="1">
      <c r="B91" s="26"/>
      <c r="H91" s="26"/>
      <c r="N91" s="26"/>
    </row>
    <row r="92" spans="2:14" s="25" customFormat="1">
      <c r="B92" s="26"/>
      <c r="H92" s="26"/>
      <c r="N92" s="26"/>
    </row>
    <row r="93" spans="2:14" s="25" customFormat="1">
      <c r="B93" s="26"/>
      <c r="H93" s="26"/>
      <c r="N93" s="26"/>
    </row>
    <row r="94" spans="2:14" s="25" customFormat="1">
      <c r="B94" s="26"/>
      <c r="H94" s="26"/>
      <c r="N94" s="26"/>
    </row>
    <row r="95" spans="2:14" s="25" customFormat="1">
      <c r="B95" s="26"/>
      <c r="H95" s="26"/>
      <c r="N95" s="26"/>
    </row>
    <row r="96" spans="2:14" s="25" customFormat="1">
      <c r="B96" s="26"/>
      <c r="H96" s="26"/>
      <c r="N96" s="26"/>
    </row>
    <row r="97" spans="2:21" s="25" customFormat="1">
      <c r="B97" s="26"/>
      <c r="H97" s="26"/>
      <c r="N97" s="26"/>
    </row>
    <row r="98" spans="2:21" s="25" customFormat="1">
      <c r="B98" s="26"/>
      <c r="H98" s="26"/>
      <c r="N98" s="26"/>
    </row>
    <row r="99" spans="2:21" s="25" customFormat="1">
      <c r="B99" s="26"/>
      <c r="H99" s="26"/>
      <c r="N99" s="26"/>
    </row>
    <row r="100" spans="2:21" s="25" customFormat="1">
      <c r="B100" s="26"/>
      <c r="H100" s="26"/>
      <c r="N100" s="26"/>
    </row>
    <row r="101" spans="2:21" s="25" customFormat="1">
      <c r="B101" s="26"/>
      <c r="H101" s="26"/>
      <c r="N101" s="26"/>
    </row>
    <row r="102" spans="2:21" s="25" customFormat="1">
      <c r="B102" s="26"/>
      <c r="H102" s="26"/>
      <c r="N102" s="26"/>
    </row>
    <row r="103" spans="2:21" s="25" customFormat="1">
      <c r="B103" s="26"/>
      <c r="H103" s="26"/>
      <c r="N103" s="26"/>
    </row>
    <row r="104" spans="2:21" s="25" customFormat="1">
      <c r="B104" s="26"/>
      <c r="H104" s="26"/>
      <c r="N104" s="26"/>
    </row>
    <row r="105" spans="2:21" s="25" customFormat="1">
      <c r="B105" s="26"/>
      <c r="H105" s="26"/>
      <c r="N105" s="26"/>
    </row>
    <row r="106" spans="2:21" s="25" customFormat="1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9" scale="59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E22" sqref="E22"/>
    </sheetView>
  </sheetViews>
  <sheetFormatPr defaultColWidth="9.140625" defaultRowHeight="1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>
      <c r="B4" s="26"/>
      <c r="H4" s="26"/>
      <c r="N4" s="26"/>
    </row>
    <row r="5" spans="1:31" s="25" customFormat="1" ht="30.75" customHeight="1">
      <c r="A5" s="28" t="s">
        <v>12</v>
      </c>
      <c r="B5" s="26"/>
      <c r="H5" s="26"/>
      <c r="N5" s="26"/>
    </row>
    <row r="6" spans="1:31" s="25" customFormat="1" ht="6.75" customHeight="1">
      <c r="A6" s="29"/>
      <c r="B6" s="26"/>
      <c r="H6" s="26"/>
      <c r="N6" s="26"/>
    </row>
    <row r="7" spans="1:31" s="25" customFormat="1" ht="24.75" customHeight="1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44840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>
      <c r="A8" s="30" t="s">
        <v>11</v>
      </c>
      <c r="B8" s="93" t="str">
        <f>'CONTRACTACIO 1r TR 2022'!B8</f>
        <v>INSTITUT MUNICIPAL DE PARCS I JARDINS (IMPJ)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3" si="2">IF(G13,G13/$G$25,"")</f>
        <v>0.10526315789473684</v>
      </c>
      <c r="I13" s="4">
        <v>1639848.19</v>
      </c>
      <c r="J13" s="5">
        <v>1984216.32</v>
      </c>
      <c r="K13" s="21">
        <f t="shared" ref="K13:K23" si="3">IF(J13,J13/$J$25,"")</f>
        <v>0.90299660385142577</v>
      </c>
      <c r="L13" s="1">
        <v>6</v>
      </c>
      <c r="M13" s="20">
        <f t="shared" ref="M13:M23" si="4">IF(L13,L13/$L$25,"")</f>
        <v>8.1081081081081086E-2</v>
      </c>
      <c r="N13" s="4">
        <v>1210872.73</v>
      </c>
      <c r="O13" s="5">
        <v>1465156</v>
      </c>
      <c r="P13" s="21">
        <f t="shared" ref="P13:P23" si="5">IF(O13,O13/$O$25,"")</f>
        <v>0.81872021202517509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 t="shared" si="4"/>
        <v>2.7027027027027029E-2</v>
      </c>
      <c r="N14" s="6">
        <v>198463.37</v>
      </c>
      <c r="O14" s="7">
        <v>240140.68</v>
      </c>
      <c r="P14" s="21">
        <f t="shared" si="5"/>
        <v>0.13418914330314977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>
        <v>1</v>
      </c>
      <c r="W15" s="20">
        <f t="shared" si="8"/>
        <v>0.5</v>
      </c>
      <c r="X15" s="6">
        <v>7613.19</v>
      </c>
      <c r="Y15" s="7">
        <v>7613.19</v>
      </c>
      <c r="Z15" s="21">
        <f t="shared" si="9"/>
        <v>0.41023033861344205</v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5.2631578947368418E-2</v>
      </c>
      <c r="I19" s="6">
        <v>70291.399999999994</v>
      </c>
      <c r="J19" s="7">
        <v>85052.6</v>
      </c>
      <c r="K19" s="21">
        <f t="shared" si="3"/>
        <v>3.8706570535985606E-2</v>
      </c>
      <c r="L19" s="2">
        <v>2</v>
      </c>
      <c r="M19" s="20">
        <f t="shared" si="4"/>
        <v>2.7027027027027029E-2</v>
      </c>
      <c r="N19" s="6">
        <v>14119.71</v>
      </c>
      <c r="O19" s="7">
        <v>17084.84</v>
      </c>
      <c r="P19" s="21">
        <f t="shared" si="5"/>
        <v>9.5469041025093519E-3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>
      <c r="A20" s="80" t="s">
        <v>29</v>
      </c>
      <c r="B20" s="68">
        <v>2</v>
      </c>
      <c r="C20" s="66">
        <f t="shared" si="0"/>
        <v>1</v>
      </c>
      <c r="D20" s="69">
        <v>43598.720000000001</v>
      </c>
      <c r="E20" s="70">
        <v>52754.45</v>
      </c>
      <c r="F20" s="21">
        <f t="shared" si="1"/>
        <v>1</v>
      </c>
      <c r="G20" s="68">
        <v>14</v>
      </c>
      <c r="H20" s="66">
        <f t="shared" si="2"/>
        <v>0.36842105263157893</v>
      </c>
      <c r="I20" s="69">
        <v>102910.51</v>
      </c>
      <c r="J20" s="70">
        <v>122390.82</v>
      </c>
      <c r="K20" s="67">
        <f t="shared" si="3"/>
        <v>5.5698813525831281E-2</v>
      </c>
      <c r="L20" s="68">
        <v>6</v>
      </c>
      <c r="M20" s="66">
        <f t="shared" si="4"/>
        <v>8.1081081081081086E-2</v>
      </c>
      <c r="N20" s="69">
        <v>37253.5</v>
      </c>
      <c r="O20" s="70">
        <v>45056.27</v>
      </c>
      <c r="P20" s="67">
        <f t="shared" si="5"/>
        <v>2.5177168115520485E-2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</v>
      </c>
      <c r="W20" s="66">
        <f t="shared" si="8"/>
        <v>0.5</v>
      </c>
      <c r="X20" s="69">
        <v>9045.57</v>
      </c>
      <c r="Y20" s="70">
        <v>10945.14</v>
      </c>
      <c r="Z20" s="67">
        <f t="shared" si="9"/>
        <v>0.58976966138655795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18</v>
      </c>
      <c r="H21" s="20">
        <f t="shared" si="2"/>
        <v>0.47368421052631576</v>
      </c>
      <c r="I21" s="6">
        <v>5061.29</v>
      </c>
      <c r="J21" s="7">
        <v>5708.79</v>
      </c>
      <c r="K21" s="21">
        <f t="shared" si="3"/>
        <v>2.5980120867572449E-3</v>
      </c>
      <c r="L21" s="2">
        <v>58</v>
      </c>
      <c r="M21" s="20">
        <f t="shared" si="4"/>
        <v>0.78378378378378377</v>
      </c>
      <c r="N21" s="6">
        <v>18454.7</v>
      </c>
      <c r="O21" s="7">
        <v>22130.83</v>
      </c>
      <c r="P21" s="21">
        <f t="shared" si="5"/>
        <v>1.2366572453645282E-2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>
      <c r="A25" s="82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43598.720000000001</v>
      </c>
      <c r="E25" s="18">
        <f t="shared" si="22"/>
        <v>52754.45</v>
      </c>
      <c r="F25" s="19">
        <f t="shared" si="22"/>
        <v>1</v>
      </c>
      <c r="G25" s="16">
        <f t="shared" si="22"/>
        <v>38</v>
      </c>
      <c r="H25" s="17">
        <f t="shared" si="22"/>
        <v>1</v>
      </c>
      <c r="I25" s="18">
        <f t="shared" si="22"/>
        <v>1818111.39</v>
      </c>
      <c r="J25" s="18">
        <f t="shared" si="22"/>
        <v>2197368.5300000003</v>
      </c>
      <c r="K25" s="19">
        <f t="shared" si="22"/>
        <v>0.99999999999999989</v>
      </c>
      <c r="L25" s="16">
        <f t="shared" si="22"/>
        <v>74</v>
      </c>
      <c r="M25" s="17">
        <f t="shared" si="22"/>
        <v>1</v>
      </c>
      <c r="N25" s="18">
        <f t="shared" si="22"/>
        <v>1479164.01</v>
      </c>
      <c r="O25" s="18">
        <f t="shared" si="22"/>
        <v>1789568.62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2</v>
      </c>
      <c r="W25" s="17">
        <f t="shared" si="22"/>
        <v>1</v>
      </c>
      <c r="X25" s="18">
        <f t="shared" si="22"/>
        <v>16658.759999999998</v>
      </c>
      <c r="Y25" s="18">
        <f t="shared" si="22"/>
        <v>18558.329999999998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>
      <c r="B26" s="26"/>
      <c r="H26" s="26"/>
      <c r="N26" s="26"/>
    </row>
    <row r="27" spans="1:31" s="49" customFormat="1" ht="34.35" customHeight="1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>
      <c r="A34" s="41" t="s">
        <v>25</v>
      </c>
      <c r="B34" s="9">
        <f t="shared" ref="B34:B45" si="23">B13+G13+L13+Q13+AA13+V13</f>
        <v>10</v>
      </c>
      <c r="C34" s="8">
        <f t="shared" ref="C34:C42" si="24">IF(B34,B34/$B$46,"")</f>
        <v>8.6206896551724144E-2</v>
      </c>
      <c r="D34" s="10">
        <f t="shared" ref="D34:D45" si="25">D13+I13+N13+S13+AC13+X13</f>
        <v>2850720.92</v>
      </c>
      <c r="E34" s="11">
        <f t="shared" ref="E34:E45" si="26">E13+J13+O13+T13+AD13+Y13</f>
        <v>3449372.3200000003</v>
      </c>
      <c r="F34" s="21">
        <f t="shared" ref="F34:F43" si="27">IF(E34,E34/$E$46,"")</f>
        <v>0.84996547267851486</v>
      </c>
      <c r="J34" s="149" t="s">
        <v>3</v>
      </c>
      <c r="K34" s="150"/>
      <c r="L34" s="57">
        <f>B25</f>
        <v>2</v>
      </c>
      <c r="M34" s="8">
        <f>IF(L34,L34/$L$40,"")</f>
        <v>1.7241379310344827E-2</v>
      </c>
      <c r="N34" s="58">
        <f>D25</f>
        <v>43598.720000000001</v>
      </c>
      <c r="O34" s="58">
        <f>E25</f>
        <v>52754.45</v>
      </c>
      <c r="P34" s="59">
        <f>IF(O34,O34/$O$40,"")</f>
        <v>1.2999310271656923E-2</v>
      </c>
    </row>
    <row r="35" spans="1:33" s="25" customFormat="1" ht="30" customHeight="1">
      <c r="A35" s="43" t="s">
        <v>18</v>
      </c>
      <c r="B35" s="12">
        <f t="shared" si="23"/>
        <v>2</v>
      </c>
      <c r="C35" s="8">
        <f t="shared" si="24"/>
        <v>1.7241379310344827E-2</v>
      </c>
      <c r="D35" s="13">
        <f t="shared" si="25"/>
        <v>198463.37</v>
      </c>
      <c r="E35" s="14">
        <f t="shared" si="26"/>
        <v>240140.68</v>
      </c>
      <c r="F35" s="21">
        <f t="shared" si="27"/>
        <v>5.9173457559820605E-2</v>
      </c>
      <c r="J35" s="145" t="s">
        <v>1</v>
      </c>
      <c r="K35" s="146"/>
      <c r="L35" s="60">
        <f>G25</f>
        <v>38</v>
      </c>
      <c r="M35" s="8">
        <f>IF(L35,L35/$L$40,"")</f>
        <v>0.32758620689655171</v>
      </c>
      <c r="N35" s="61">
        <f>I25</f>
        <v>1818111.39</v>
      </c>
      <c r="O35" s="61">
        <f>J25</f>
        <v>2197368.5300000003</v>
      </c>
      <c r="P35" s="59">
        <f>IF(O35,O35/$O$40,"")</f>
        <v>0.54145717190956744</v>
      </c>
    </row>
    <row r="36" spans="1:33" ht="30" customHeight="1">
      <c r="A36" s="43" t="s">
        <v>19</v>
      </c>
      <c r="B36" s="12">
        <f t="shared" si="23"/>
        <v>1</v>
      </c>
      <c r="C36" s="8">
        <f t="shared" si="24"/>
        <v>8.6206896551724137E-3</v>
      </c>
      <c r="D36" s="13">
        <f t="shared" si="25"/>
        <v>7613.19</v>
      </c>
      <c r="E36" s="14">
        <f t="shared" si="26"/>
        <v>7613.19</v>
      </c>
      <c r="F36" s="21">
        <f t="shared" si="27"/>
        <v>1.8759785945465411E-3</v>
      </c>
      <c r="G36" s="25"/>
      <c r="J36" s="145" t="s">
        <v>2</v>
      </c>
      <c r="K36" s="146"/>
      <c r="L36" s="60">
        <f>L25</f>
        <v>74</v>
      </c>
      <c r="M36" s="8">
        <f>IF(L36,L36/$L$40,"")</f>
        <v>0.63793103448275867</v>
      </c>
      <c r="N36" s="61">
        <f>N25</f>
        <v>1479164.01</v>
      </c>
      <c r="O36" s="61">
        <f>O25</f>
        <v>1789568.62</v>
      </c>
      <c r="P36" s="59">
        <f>IF(O36,O36/$O$40,"")</f>
        <v>0.44097052938284653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2</v>
      </c>
      <c r="M38" s="8">
        <f>IF(L38,L38/$L$40,"")</f>
        <v>1.7241379310344827E-2</v>
      </c>
      <c r="N38" s="61">
        <f>X25</f>
        <v>16658.759999999998</v>
      </c>
      <c r="O38" s="61">
        <f>Y25</f>
        <v>18558.329999999998</v>
      </c>
      <c r="P38" s="59">
        <f>IF(O38,O38/$O$40,"")</f>
        <v>4.5729884359290793E-3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>
      <c r="A40" s="44" t="s">
        <v>28</v>
      </c>
      <c r="B40" s="12">
        <f t="shared" si="23"/>
        <v>4</v>
      </c>
      <c r="C40" s="8">
        <f t="shared" si="24"/>
        <v>3.4482758620689655E-2</v>
      </c>
      <c r="D40" s="13">
        <f t="shared" si="25"/>
        <v>84411.109999999986</v>
      </c>
      <c r="E40" s="23">
        <f t="shared" si="26"/>
        <v>102137.44</v>
      </c>
      <c r="F40" s="21">
        <f t="shared" si="27"/>
        <v>2.5167853572783769E-2</v>
      </c>
      <c r="G40" s="25"/>
      <c r="J40" s="147" t="s">
        <v>0</v>
      </c>
      <c r="K40" s="148"/>
      <c r="L40" s="83">
        <f>SUM(L34:L39)</f>
        <v>116</v>
      </c>
      <c r="M40" s="17">
        <f>SUM(M34:M39)</f>
        <v>1</v>
      </c>
      <c r="N40" s="84">
        <f>SUM(N34:N39)</f>
        <v>3357532.88</v>
      </c>
      <c r="O40" s="85">
        <f>SUM(O34:O39)</f>
        <v>4058249.9300000006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>
      <c r="A41" s="45" t="s">
        <v>29</v>
      </c>
      <c r="B41" s="12">
        <f t="shared" si="23"/>
        <v>23</v>
      </c>
      <c r="C41" s="8">
        <f t="shared" si="24"/>
        <v>0.19827586206896552</v>
      </c>
      <c r="D41" s="13">
        <f t="shared" si="25"/>
        <v>192808.3</v>
      </c>
      <c r="E41" s="23">
        <f t="shared" si="26"/>
        <v>231146.68</v>
      </c>
      <c r="F41" s="21">
        <f t="shared" si="27"/>
        <v>5.6957231315716415E-2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>
      <c r="A42" s="46" t="s">
        <v>32</v>
      </c>
      <c r="B42" s="12">
        <f t="shared" si="23"/>
        <v>76</v>
      </c>
      <c r="C42" s="8">
        <f t="shared" si="24"/>
        <v>0.65517241379310343</v>
      </c>
      <c r="D42" s="13">
        <f t="shared" si="25"/>
        <v>23515.99</v>
      </c>
      <c r="E42" s="14">
        <f t="shared" si="26"/>
        <v>27839.620000000003</v>
      </c>
      <c r="F42" s="21">
        <f t="shared" si="27"/>
        <v>6.8600062786177383E-3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>
      <c r="A46" s="64" t="s">
        <v>0</v>
      </c>
      <c r="B46" s="16">
        <f>SUM(B34:B45)</f>
        <v>116</v>
      </c>
      <c r="C46" s="17">
        <f>SUM(C34:C45)</f>
        <v>1</v>
      </c>
      <c r="D46" s="18">
        <f>SUM(D34:D45)</f>
        <v>3357532.88</v>
      </c>
      <c r="E46" s="18">
        <f>SUM(E34:E45)</f>
        <v>4058249.9300000006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>
      <c r="B48" s="26"/>
      <c r="H48" s="26"/>
      <c r="N48" s="26"/>
    </row>
    <row r="49" spans="2:14" s="25" customFormat="1">
      <c r="B49" s="26"/>
      <c r="H49" s="26"/>
      <c r="N49" s="26"/>
    </row>
    <row r="50" spans="2:14" s="25" customFormat="1">
      <c r="B50" s="26"/>
      <c r="H50" s="26"/>
      <c r="N50" s="26"/>
    </row>
    <row r="51" spans="2:14" s="25" customFormat="1">
      <c r="B51" s="26"/>
      <c r="H51" s="26"/>
      <c r="N51" s="26"/>
    </row>
    <row r="52" spans="2:14" s="25" customFormat="1">
      <c r="B52" s="26"/>
      <c r="H52" s="26"/>
      <c r="N52" s="26"/>
    </row>
    <row r="53" spans="2:14" s="25" customFormat="1">
      <c r="B53" s="26"/>
      <c r="H53" s="26"/>
      <c r="N53" s="26"/>
    </row>
    <row r="54" spans="2:14" s="25" customFormat="1">
      <c r="B54" s="26"/>
      <c r="H54" s="26"/>
      <c r="N54" s="26"/>
    </row>
    <row r="55" spans="2:14" s="25" customFormat="1">
      <c r="B55" s="26"/>
      <c r="H55" s="26"/>
      <c r="N55" s="26"/>
    </row>
    <row r="56" spans="2:14" s="25" customFormat="1">
      <c r="B56" s="26"/>
      <c r="H56" s="26"/>
      <c r="N56" s="26"/>
    </row>
    <row r="57" spans="2:14" s="25" customFormat="1">
      <c r="B57" s="26"/>
      <c r="H57" s="26"/>
      <c r="N57" s="26"/>
    </row>
    <row r="58" spans="2:14" s="25" customFormat="1">
      <c r="B58" s="26"/>
      <c r="H58" s="26"/>
      <c r="N58" s="26"/>
    </row>
    <row r="59" spans="2:14" s="25" customFormat="1">
      <c r="B59" s="26"/>
      <c r="H59" s="26"/>
      <c r="N59" s="26"/>
    </row>
    <row r="60" spans="2:14" s="25" customFormat="1">
      <c r="B60" s="26"/>
      <c r="H60" s="26"/>
      <c r="N60" s="26"/>
    </row>
    <row r="61" spans="2:14" s="25" customFormat="1">
      <c r="B61" s="26"/>
      <c r="H61" s="26"/>
      <c r="N61" s="26"/>
    </row>
    <row r="62" spans="2:14" s="25" customFormat="1">
      <c r="B62" s="26"/>
      <c r="H62" s="26"/>
      <c r="N62" s="26"/>
    </row>
    <row r="63" spans="2:14" s="25" customFormat="1">
      <c r="B63" s="26"/>
      <c r="H63" s="26"/>
      <c r="N63" s="26"/>
    </row>
    <row r="64" spans="2:14" s="25" customFormat="1">
      <c r="B64" s="26"/>
      <c r="H64" s="26"/>
      <c r="N64" s="26"/>
    </row>
    <row r="65" spans="2:14" s="25" customFormat="1">
      <c r="B65" s="26"/>
      <c r="H65" s="26"/>
      <c r="N65" s="26"/>
    </row>
    <row r="66" spans="2:14" s="25" customFormat="1">
      <c r="B66" s="26"/>
      <c r="H66" s="26"/>
      <c r="N66" s="26"/>
    </row>
    <row r="67" spans="2:14" s="25" customFormat="1">
      <c r="B67" s="26"/>
      <c r="H67" s="26"/>
      <c r="N67" s="26"/>
    </row>
    <row r="68" spans="2:14" s="25" customFormat="1">
      <c r="B68" s="26"/>
      <c r="H68" s="26"/>
      <c r="N68" s="26"/>
    </row>
    <row r="69" spans="2:14" s="25" customFormat="1">
      <c r="B69" s="26"/>
      <c r="H69" s="26"/>
      <c r="N69" s="26"/>
    </row>
    <row r="70" spans="2:14" s="25" customFormat="1">
      <c r="B70" s="26"/>
      <c r="H70" s="26"/>
      <c r="N70" s="26"/>
    </row>
    <row r="71" spans="2:14" s="25" customFormat="1">
      <c r="B71" s="26"/>
      <c r="H71" s="26"/>
      <c r="N71" s="26"/>
    </row>
    <row r="72" spans="2:14" s="25" customFormat="1">
      <c r="B72" s="26"/>
      <c r="H72" s="26"/>
      <c r="N72" s="26"/>
    </row>
    <row r="73" spans="2:14" s="25" customFormat="1">
      <c r="B73" s="26"/>
      <c r="H73" s="26"/>
      <c r="N73" s="26"/>
    </row>
    <row r="74" spans="2:14" s="25" customFormat="1">
      <c r="B74" s="26"/>
      <c r="H74" s="26"/>
      <c r="N74" s="26"/>
    </row>
    <row r="75" spans="2:14" s="25" customFormat="1">
      <c r="B75" s="26"/>
      <c r="H75" s="26"/>
      <c r="N75" s="26"/>
    </row>
    <row r="76" spans="2:14" s="25" customFormat="1">
      <c r="B76" s="26"/>
      <c r="H76" s="26"/>
      <c r="N76" s="26"/>
    </row>
    <row r="77" spans="2:14" s="25" customFormat="1">
      <c r="B77" s="26"/>
      <c r="H77" s="26"/>
      <c r="N77" s="26"/>
    </row>
    <row r="78" spans="2:14" s="25" customFormat="1">
      <c r="B78" s="26"/>
      <c r="H78" s="26"/>
      <c r="N78" s="26"/>
    </row>
    <row r="79" spans="2:14" s="25" customFormat="1">
      <c r="B79" s="26"/>
      <c r="H79" s="26"/>
      <c r="N79" s="26"/>
    </row>
    <row r="80" spans="2:14" s="25" customFormat="1">
      <c r="B80" s="26"/>
      <c r="H80" s="26"/>
      <c r="N80" s="26"/>
    </row>
    <row r="81" spans="2:14" s="25" customFormat="1">
      <c r="B81" s="26"/>
      <c r="H81" s="26"/>
      <c r="N81" s="26"/>
    </row>
    <row r="82" spans="2:14" s="25" customFormat="1">
      <c r="B82" s="26"/>
      <c r="H82" s="26"/>
      <c r="N82" s="26"/>
    </row>
    <row r="83" spans="2:14" s="25" customFormat="1">
      <c r="B83" s="26"/>
      <c r="H83" s="26"/>
      <c r="N83" s="26"/>
    </row>
    <row r="84" spans="2:14" s="25" customFormat="1">
      <c r="B84" s="26"/>
      <c r="H84" s="26"/>
      <c r="N84" s="26"/>
    </row>
    <row r="85" spans="2:14" s="25" customFormat="1">
      <c r="B85" s="26"/>
      <c r="H85" s="26"/>
      <c r="N85" s="26"/>
    </row>
    <row r="86" spans="2:14" s="25" customFormat="1">
      <c r="B86" s="26"/>
      <c r="H86" s="26"/>
      <c r="N86" s="26"/>
    </row>
    <row r="87" spans="2:14" s="25" customFormat="1">
      <c r="B87" s="26"/>
      <c r="H87" s="26"/>
      <c r="N87" s="26"/>
    </row>
    <row r="88" spans="2:14" s="25" customFormat="1">
      <c r="B88" s="26"/>
      <c r="H88" s="26"/>
      <c r="N88" s="26"/>
    </row>
    <row r="89" spans="2:14" s="25" customFormat="1">
      <c r="B89" s="26"/>
      <c r="H89" s="26"/>
      <c r="N89" s="26"/>
    </row>
    <row r="90" spans="2:14" s="25" customFormat="1">
      <c r="B90" s="26"/>
      <c r="H90" s="26"/>
      <c r="N90" s="26"/>
    </row>
    <row r="91" spans="2:14" s="25" customFormat="1">
      <c r="B91" s="26"/>
      <c r="H91" s="26"/>
      <c r="N91" s="26"/>
    </row>
    <row r="92" spans="2:14" s="25" customFormat="1">
      <c r="B92" s="26"/>
      <c r="H92" s="26"/>
      <c r="N92" s="26"/>
    </row>
    <row r="93" spans="2:14" s="25" customFormat="1">
      <c r="B93" s="26"/>
      <c r="H93" s="26"/>
      <c r="N93" s="26"/>
    </row>
    <row r="94" spans="2:14" s="25" customFormat="1">
      <c r="B94" s="26"/>
      <c r="H94" s="26"/>
      <c r="N94" s="26"/>
    </row>
    <row r="95" spans="2:14" s="25" customFormat="1">
      <c r="B95" s="26"/>
      <c r="H95" s="26"/>
      <c r="N95" s="26"/>
    </row>
    <row r="96" spans="2:14" s="25" customFormat="1">
      <c r="B96" s="26"/>
      <c r="H96" s="26"/>
      <c r="N96" s="26"/>
    </row>
    <row r="97" spans="2:21" s="25" customFormat="1">
      <c r="B97" s="26"/>
      <c r="H97" s="26"/>
      <c r="N97" s="26"/>
    </row>
    <row r="98" spans="2:21" s="25" customFormat="1">
      <c r="B98" s="26"/>
      <c r="H98" s="26"/>
      <c r="N98" s="26"/>
    </row>
    <row r="99" spans="2:21" s="25" customFormat="1">
      <c r="B99" s="26"/>
      <c r="H99" s="26"/>
      <c r="N99" s="26"/>
    </row>
    <row r="100" spans="2:21" s="25" customFormat="1">
      <c r="B100" s="26"/>
      <c r="H100" s="26"/>
      <c r="N100" s="26"/>
    </row>
    <row r="101" spans="2:21" s="25" customFormat="1">
      <c r="B101" s="26"/>
      <c r="H101" s="26"/>
      <c r="N101" s="26"/>
    </row>
    <row r="102" spans="2:21" s="25" customFormat="1">
      <c r="B102" s="26"/>
      <c r="H102" s="26"/>
      <c r="N102" s="26"/>
    </row>
    <row r="103" spans="2:21" s="25" customFormat="1">
      <c r="B103" s="26"/>
      <c r="H103" s="26"/>
      <c r="N103" s="26"/>
    </row>
    <row r="104" spans="2:21" s="25" customFormat="1">
      <c r="B104" s="26"/>
      <c r="H104" s="26"/>
      <c r="N104" s="26"/>
    </row>
    <row r="105" spans="2:21" s="25" customFormat="1">
      <c r="B105" s="26"/>
      <c r="H105" s="26"/>
      <c r="N105" s="26"/>
    </row>
    <row r="106" spans="2:21" s="25" customFormat="1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B42" sqref="B42"/>
    </sheetView>
  </sheetViews>
  <sheetFormatPr defaultColWidth="9.140625" defaultRowHeight="1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>
      <c r="B4" s="26"/>
      <c r="H4" s="26"/>
      <c r="N4" s="26"/>
    </row>
    <row r="5" spans="1:31" s="25" customFormat="1" ht="30.75" customHeight="1">
      <c r="A5" s="28" t="s">
        <v>12</v>
      </c>
      <c r="B5" s="26"/>
      <c r="H5" s="26"/>
      <c r="N5" s="26"/>
    </row>
    <row r="6" spans="1:31" s="25" customFormat="1" ht="6.75" customHeight="1">
      <c r="A6" s="29"/>
      <c r="B6" s="26"/>
      <c r="H6" s="26"/>
      <c r="N6" s="26"/>
    </row>
    <row r="7" spans="1:31" s="25" customFormat="1" ht="24.75" customHeight="1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44939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>
      <c r="A8" s="30" t="s">
        <v>11</v>
      </c>
      <c r="B8" s="93" t="str">
        <f>'CONTRACTACIO 1r TR 2022'!B8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2.9850746268656716E-2</v>
      </c>
      <c r="I13" s="4">
        <v>160563.79999999999</v>
      </c>
      <c r="J13" s="5">
        <v>194282.2</v>
      </c>
      <c r="K13" s="21">
        <f t="shared" ref="K13:K21" si="3">IF(J13,J13/$J$25,"")</f>
        <v>0.36676804273792307</v>
      </c>
      <c r="L13" s="1">
        <v>2</v>
      </c>
      <c r="M13" s="20">
        <f>IF(L13,L13/$L$25,"")</f>
        <v>1.282051282051282E-2</v>
      </c>
      <c r="N13" s="4">
        <v>581860.64</v>
      </c>
      <c r="O13" s="5">
        <v>704051.38</v>
      </c>
      <c r="P13" s="21">
        <f>IF(O13,O13/$O$25,"")</f>
        <v>0.68767903501292804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>
      <c r="A14" s="43" t="s">
        <v>18</v>
      </c>
      <c r="B14" s="2">
        <v>2</v>
      </c>
      <c r="C14" s="20">
        <f t="shared" si="0"/>
        <v>0.4</v>
      </c>
      <c r="D14" s="6">
        <v>191687.62</v>
      </c>
      <c r="E14" s="7">
        <v>231942.02</v>
      </c>
      <c r="F14" s="21">
        <f t="shared" si="1"/>
        <v>0.91072109328927997</v>
      </c>
      <c r="G14" s="2">
        <v>3</v>
      </c>
      <c r="H14" s="20">
        <f t="shared" si="2"/>
        <v>4.4776119402985072E-2</v>
      </c>
      <c r="I14" s="6">
        <v>84806.41</v>
      </c>
      <c r="J14" s="6">
        <v>98289.14</v>
      </c>
      <c r="K14" s="21">
        <f t="shared" si="3"/>
        <v>0.18555130372310846</v>
      </c>
      <c r="L14" s="2">
        <v>3</v>
      </c>
      <c r="M14" s="20">
        <f>IF(L14,L14/$L$25,"")</f>
        <v>1.9230769230769232E-2</v>
      </c>
      <c r="N14" s="6">
        <v>139499.5</v>
      </c>
      <c r="O14" s="7">
        <v>168794.4</v>
      </c>
      <c r="P14" s="21">
        <f>IF(O14,O14/$O$25,"")</f>
        <v>0.16486917489968725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>IF(L15,L15/$L$25,"")</f>
        <v>6.41025641025641E-3</v>
      </c>
      <c r="N15" s="6">
        <v>33408.559999999998</v>
      </c>
      <c r="O15" s="7">
        <v>40424.36</v>
      </c>
      <c r="P15" s="21">
        <f>IF(O15,O15/$O$25,"")</f>
        <v>3.9484312744071617E-2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1.4925373134328358E-2</v>
      </c>
      <c r="I18" s="69">
        <v>19716.32</v>
      </c>
      <c r="J18" s="70">
        <v>23856.74</v>
      </c>
      <c r="K18" s="67">
        <f t="shared" si="3"/>
        <v>4.5037012324893988E-2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2.9850746268656716E-2</v>
      </c>
      <c r="I19" s="7">
        <v>36446.28</v>
      </c>
      <c r="J19" s="7">
        <v>44100</v>
      </c>
      <c r="K19" s="21">
        <f t="shared" si="3"/>
        <v>8.3252457943869304E-2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>
      <c r="A20" s="80" t="s">
        <v>29</v>
      </c>
      <c r="B20" s="68">
        <v>3</v>
      </c>
      <c r="C20" s="66">
        <f t="shared" si="0"/>
        <v>0.6</v>
      </c>
      <c r="D20" s="69">
        <v>18791.330000000002</v>
      </c>
      <c r="E20" s="70">
        <v>22737.51</v>
      </c>
      <c r="F20" s="21">
        <f t="shared" si="1"/>
        <v>8.9278906710719932E-2</v>
      </c>
      <c r="G20" s="68">
        <v>23</v>
      </c>
      <c r="H20" s="66">
        <f t="shared" si="2"/>
        <v>0.34328358208955223</v>
      </c>
      <c r="I20" s="69">
        <v>117185.13</v>
      </c>
      <c r="J20" s="70">
        <v>139903.24</v>
      </c>
      <c r="K20" s="67">
        <f t="shared" si="3"/>
        <v>0.26411085270546608</v>
      </c>
      <c r="L20" s="68">
        <v>10</v>
      </c>
      <c r="M20" s="66">
        <f>IF(L20,L20/$L$25,"")</f>
        <v>6.4102564102564097E-2</v>
      </c>
      <c r="N20" s="69">
        <v>63402.15</v>
      </c>
      <c r="O20" s="70">
        <v>76716.61</v>
      </c>
      <c r="P20" s="67">
        <f>IF(O20,O20/$O$25,"")</f>
        <v>7.4932605535498201E-2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33</v>
      </c>
      <c r="H21" s="20">
        <f t="shared" si="2"/>
        <v>0.4925373134328358</v>
      </c>
      <c r="I21" s="6">
        <v>18009.009999999998</v>
      </c>
      <c r="J21" s="7">
        <v>20192.240000000002</v>
      </c>
      <c r="K21" s="21">
        <f t="shared" si="3"/>
        <v>3.8119129510034371E-2</v>
      </c>
      <c r="L21" s="2">
        <v>140</v>
      </c>
      <c r="M21" s="20">
        <f>IF(L21,L21/$L$25,"")</f>
        <v>0.89743589743589747</v>
      </c>
      <c r="N21" s="6">
        <v>28358.48</v>
      </c>
      <c r="O21" s="7">
        <v>33821.370000000003</v>
      </c>
      <c r="P21" s="21">
        <f>IF(O21,O21/$O$25,"")</f>
        <v>3.3034871807814926E-2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3</v>
      </c>
      <c r="H23" s="20">
        <f t="shared" si="11"/>
        <v>4.4776119402985072E-2</v>
      </c>
      <c r="I23" s="6">
        <v>8463.91</v>
      </c>
      <c r="J23" s="7">
        <v>9090.5300000000007</v>
      </c>
      <c r="K23" s="21">
        <f t="shared" si="12"/>
        <v>1.7161201054704815E-2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>
      <c r="A25" s="82" t="s">
        <v>0</v>
      </c>
      <c r="B25" s="16">
        <f t="shared" ref="B25:AE25" si="30">SUM(B13:B24)</f>
        <v>5</v>
      </c>
      <c r="C25" s="17">
        <f t="shared" si="30"/>
        <v>1</v>
      </c>
      <c r="D25" s="18">
        <f t="shared" si="30"/>
        <v>210478.95</v>
      </c>
      <c r="E25" s="18">
        <f t="shared" si="30"/>
        <v>254679.53</v>
      </c>
      <c r="F25" s="19">
        <f t="shared" si="30"/>
        <v>0.99999999999999989</v>
      </c>
      <c r="G25" s="16">
        <f t="shared" si="30"/>
        <v>67</v>
      </c>
      <c r="H25" s="17">
        <f t="shared" si="30"/>
        <v>1</v>
      </c>
      <c r="I25" s="18">
        <f t="shared" si="30"/>
        <v>445190.85999999993</v>
      </c>
      <c r="J25" s="18">
        <f t="shared" si="30"/>
        <v>529714.09</v>
      </c>
      <c r="K25" s="19">
        <f t="shared" si="30"/>
        <v>1</v>
      </c>
      <c r="L25" s="16">
        <f t="shared" si="30"/>
        <v>156</v>
      </c>
      <c r="M25" s="17">
        <f t="shared" si="30"/>
        <v>1</v>
      </c>
      <c r="N25" s="18">
        <f t="shared" si="30"/>
        <v>846529.33</v>
      </c>
      <c r="O25" s="18">
        <f t="shared" si="30"/>
        <v>1023808.12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>
      <c r="B26" s="26"/>
      <c r="H26" s="26"/>
      <c r="N26" s="26"/>
    </row>
    <row r="27" spans="1:31" s="49" customFormat="1" ht="34.35" customHeight="1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>
      <c r="A34" s="41" t="s">
        <v>25</v>
      </c>
      <c r="B34" s="9">
        <f t="shared" ref="B34:B42" si="31">B13+G13+L13+Q13+AA13+V13</f>
        <v>4</v>
      </c>
      <c r="C34" s="8">
        <f t="shared" ref="C34:C45" si="32">IF(B34,B34/$B$46,"")</f>
        <v>1.7543859649122806E-2</v>
      </c>
      <c r="D34" s="10">
        <f t="shared" ref="D34:D42" si="33">D13+I13+N13+S13+AC13+X13</f>
        <v>742424.44</v>
      </c>
      <c r="E34" s="11">
        <f t="shared" ref="E34:E42" si="34">E13+J13+O13+T13+AD13+Y13</f>
        <v>898333.58000000007</v>
      </c>
      <c r="F34" s="21">
        <f t="shared" ref="F34:F42" si="35">IF(E34,E34/$E$46,"")</f>
        <v>0.49681048310461196</v>
      </c>
      <c r="J34" s="149" t="s">
        <v>3</v>
      </c>
      <c r="K34" s="150"/>
      <c r="L34" s="57">
        <f>B25</f>
        <v>5</v>
      </c>
      <c r="M34" s="8">
        <f t="shared" ref="M34:M39" si="36">IF(L34,L34/$L$40,"")</f>
        <v>2.1929824561403508E-2</v>
      </c>
      <c r="N34" s="58">
        <f>D25</f>
        <v>210478.95</v>
      </c>
      <c r="O34" s="58">
        <f>E25</f>
        <v>254679.53</v>
      </c>
      <c r="P34" s="59">
        <f t="shared" ref="P34:P39" si="37">IF(O34,O34/$O$40,"")</f>
        <v>0.14084685594871732</v>
      </c>
    </row>
    <row r="35" spans="1:33" s="25" customFormat="1" ht="30" customHeight="1">
      <c r="A35" s="43" t="s">
        <v>18</v>
      </c>
      <c r="B35" s="12">
        <f t="shared" si="31"/>
        <v>8</v>
      </c>
      <c r="C35" s="8">
        <f t="shared" si="32"/>
        <v>3.5087719298245612E-2</v>
      </c>
      <c r="D35" s="13">
        <f t="shared" si="33"/>
        <v>415993.53</v>
      </c>
      <c r="E35" s="14">
        <f t="shared" si="34"/>
        <v>499025.55999999994</v>
      </c>
      <c r="F35" s="21">
        <f t="shared" si="35"/>
        <v>0.27597891814881226</v>
      </c>
      <c r="J35" s="145" t="s">
        <v>1</v>
      </c>
      <c r="K35" s="146"/>
      <c r="L35" s="60">
        <f>G25</f>
        <v>67</v>
      </c>
      <c r="M35" s="8">
        <f t="shared" si="36"/>
        <v>0.29385964912280704</v>
      </c>
      <c r="N35" s="61">
        <f>I25</f>
        <v>445190.85999999993</v>
      </c>
      <c r="O35" s="61">
        <f>J25</f>
        <v>529714.09</v>
      </c>
      <c r="P35" s="59">
        <f t="shared" si="37"/>
        <v>0.29295076886719507</v>
      </c>
    </row>
    <row r="36" spans="1:33" ht="30" customHeight="1">
      <c r="A36" s="43" t="s">
        <v>19</v>
      </c>
      <c r="B36" s="12">
        <f t="shared" si="31"/>
        <v>1</v>
      </c>
      <c r="C36" s="8">
        <f t="shared" si="32"/>
        <v>4.3859649122807015E-3</v>
      </c>
      <c r="D36" s="13">
        <f t="shared" si="33"/>
        <v>33408.559999999998</v>
      </c>
      <c r="E36" s="14">
        <f t="shared" si="34"/>
        <v>40424.36</v>
      </c>
      <c r="F36" s="21">
        <f t="shared" si="35"/>
        <v>2.2356111658204683E-2</v>
      </c>
      <c r="G36" s="25"/>
      <c r="J36" s="145" t="s">
        <v>2</v>
      </c>
      <c r="K36" s="146"/>
      <c r="L36" s="60">
        <f>L25</f>
        <v>156</v>
      </c>
      <c r="M36" s="8">
        <f t="shared" si="36"/>
        <v>0.68421052631578949</v>
      </c>
      <c r="N36" s="61">
        <f>N25</f>
        <v>846529.33</v>
      </c>
      <c r="O36" s="61">
        <f>O25</f>
        <v>1023808.12</v>
      </c>
      <c r="P36" s="59">
        <f t="shared" si="37"/>
        <v>0.56620237518408756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>
      <c r="A39" s="44" t="s">
        <v>33</v>
      </c>
      <c r="B39" s="15">
        <f t="shared" si="31"/>
        <v>1</v>
      </c>
      <c r="C39" s="8">
        <f t="shared" si="32"/>
        <v>4.3859649122807015E-3</v>
      </c>
      <c r="D39" s="13">
        <f t="shared" si="33"/>
        <v>19716.32</v>
      </c>
      <c r="E39" s="22">
        <f t="shared" si="34"/>
        <v>23856.74</v>
      </c>
      <c r="F39" s="21">
        <f t="shared" si="35"/>
        <v>1.3193627388059032E-2</v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>
      <c r="A40" s="44" t="s">
        <v>28</v>
      </c>
      <c r="B40" s="12">
        <f t="shared" si="31"/>
        <v>2</v>
      </c>
      <c r="C40" s="8">
        <f t="shared" si="32"/>
        <v>8.771929824561403E-3</v>
      </c>
      <c r="D40" s="13">
        <f t="shared" si="33"/>
        <v>36446.28</v>
      </c>
      <c r="E40" s="23">
        <f t="shared" si="34"/>
        <v>44100</v>
      </c>
      <c r="F40" s="21">
        <f t="shared" si="35"/>
        <v>2.4388871564740334E-2</v>
      </c>
      <c r="G40" s="25"/>
      <c r="J40" s="147" t="s">
        <v>0</v>
      </c>
      <c r="K40" s="148"/>
      <c r="L40" s="83">
        <f>SUM(L34:L39)</f>
        <v>228</v>
      </c>
      <c r="M40" s="17">
        <f>SUM(M34:M39)</f>
        <v>1</v>
      </c>
      <c r="N40" s="84">
        <f>SUM(N34:N39)</f>
        <v>1502199.14</v>
      </c>
      <c r="O40" s="85">
        <f>SUM(O34:O39)</f>
        <v>1808201.74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>
      <c r="A41" s="45" t="s">
        <v>29</v>
      </c>
      <c r="B41" s="12">
        <f t="shared" si="31"/>
        <v>36</v>
      </c>
      <c r="C41" s="8">
        <f t="shared" si="32"/>
        <v>0.15789473684210525</v>
      </c>
      <c r="D41" s="13">
        <f t="shared" si="33"/>
        <v>199378.61000000002</v>
      </c>
      <c r="E41" s="23">
        <f t="shared" si="34"/>
        <v>239357.36</v>
      </c>
      <c r="F41" s="21">
        <f t="shared" si="35"/>
        <v>0.1323731499119119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>
      <c r="A42" s="46" t="s">
        <v>32</v>
      </c>
      <c r="B42" s="12">
        <f t="shared" si="31"/>
        <v>173</v>
      </c>
      <c r="C42" s="8">
        <f t="shared" si="32"/>
        <v>0.75877192982456143</v>
      </c>
      <c r="D42" s="13">
        <f t="shared" si="33"/>
        <v>46367.49</v>
      </c>
      <c r="E42" s="14">
        <f t="shared" si="34"/>
        <v>54013.61</v>
      </c>
      <c r="F42" s="21">
        <f t="shared" si="35"/>
        <v>2.9871451179999415E-2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>
      <c r="A44" s="94" t="s">
        <v>47</v>
      </c>
      <c r="B44" s="12">
        <f t="shared" si="38"/>
        <v>3</v>
      </c>
      <c r="C44" s="8">
        <f t="shared" si="32"/>
        <v>1.3157894736842105E-2</v>
      </c>
      <c r="D44" s="13">
        <f t="shared" si="39"/>
        <v>8463.91</v>
      </c>
      <c r="E44" s="14">
        <f t="shared" si="40"/>
        <v>9090.5300000000007</v>
      </c>
      <c r="F44" s="21">
        <f>IF(E44,E44/$E$46,"")</f>
        <v>5.0273870436602936E-3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>
      <c r="A46" s="64" t="s">
        <v>0</v>
      </c>
      <c r="B46" s="16">
        <f>SUM(B34:B45)</f>
        <v>228</v>
      </c>
      <c r="C46" s="17">
        <f>SUM(C34:C45)</f>
        <v>1</v>
      </c>
      <c r="D46" s="18">
        <f>SUM(D34:D45)</f>
        <v>1502199.1400000001</v>
      </c>
      <c r="E46" s="18">
        <f>SUM(E34:E45)</f>
        <v>1808201.7400000002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>
      <c r="B48" s="26"/>
      <c r="H48" s="26"/>
      <c r="N48" s="26"/>
    </row>
    <row r="49" spans="2:14" s="25" customFormat="1">
      <c r="B49" s="26"/>
      <c r="H49" s="26"/>
      <c r="N49" s="26"/>
    </row>
    <row r="50" spans="2:14" s="25" customFormat="1">
      <c r="B50" s="26"/>
      <c r="H50" s="26"/>
      <c r="N50" s="26"/>
    </row>
    <row r="51" spans="2:14" s="25" customFormat="1">
      <c r="B51" s="26"/>
      <c r="H51" s="26"/>
      <c r="N51" s="26"/>
    </row>
    <row r="52" spans="2:14" s="25" customFormat="1">
      <c r="B52" s="26"/>
      <c r="H52" s="26"/>
      <c r="N52" s="26"/>
    </row>
    <row r="53" spans="2:14" s="25" customFormat="1">
      <c r="B53" s="26"/>
      <c r="H53" s="26"/>
      <c r="N53" s="26"/>
    </row>
    <row r="54" spans="2:14" s="25" customFormat="1">
      <c r="B54" s="26"/>
      <c r="H54" s="26"/>
      <c r="N54" s="26"/>
    </row>
    <row r="55" spans="2:14" s="25" customFormat="1">
      <c r="B55" s="26"/>
      <c r="H55" s="26"/>
      <c r="N55" s="26"/>
    </row>
    <row r="56" spans="2:14" s="25" customFormat="1">
      <c r="B56" s="26"/>
      <c r="H56" s="26"/>
      <c r="N56" s="26"/>
    </row>
    <row r="57" spans="2:14" s="25" customFormat="1">
      <c r="B57" s="26"/>
      <c r="H57" s="26"/>
      <c r="N57" s="26"/>
    </row>
    <row r="58" spans="2:14" s="25" customFormat="1">
      <c r="B58" s="26"/>
      <c r="H58" s="26"/>
      <c r="N58" s="26"/>
    </row>
    <row r="59" spans="2:14" s="25" customFormat="1">
      <c r="B59" s="26"/>
      <c r="H59" s="26"/>
      <c r="N59" s="26"/>
    </row>
    <row r="60" spans="2:14" s="25" customFormat="1">
      <c r="B60" s="26"/>
      <c r="H60" s="26"/>
      <c r="N60" s="26"/>
    </row>
    <row r="61" spans="2:14" s="25" customFormat="1">
      <c r="B61" s="26"/>
      <c r="H61" s="26"/>
      <c r="N61" s="26"/>
    </row>
    <row r="62" spans="2:14" s="25" customFormat="1">
      <c r="B62" s="26"/>
      <c r="H62" s="26"/>
      <c r="N62" s="26"/>
    </row>
    <row r="63" spans="2:14" s="25" customFormat="1">
      <c r="B63" s="26"/>
      <c r="H63" s="26"/>
      <c r="N63" s="26"/>
    </row>
    <row r="64" spans="2:14" s="25" customFormat="1">
      <c r="B64" s="26"/>
      <c r="H64" s="26"/>
      <c r="N64" s="26"/>
    </row>
    <row r="65" spans="2:14" s="25" customFormat="1">
      <c r="B65" s="26"/>
      <c r="H65" s="26"/>
      <c r="N65" s="26"/>
    </row>
    <row r="66" spans="2:14" s="25" customFormat="1">
      <c r="B66" s="26"/>
      <c r="H66" s="26"/>
      <c r="N66" s="26"/>
    </row>
    <row r="67" spans="2:14" s="25" customFormat="1">
      <c r="B67" s="26"/>
      <c r="H67" s="26"/>
      <c r="N67" s="26"/>
    </row>
    <row r="68" spans="2:14" s="25" customFormat="1">
      <c r="B68" s="26"/>
      <c r="H68" s="26"/>
      <c r="N68" s="26"/>
    </row>
    <row r="69" spans="2:14" s="25" customFormat="1">
      <c r="B69" s="26"/>
      <c r="H69" s="26"/>
      <c r="N69" s="26"/>
    </row>
    <row r="70" spans="2:14" s="25" customFormat="1">
      <c r="B70" s="26"/>
      <c r="H70" s="26"/>
      <c r="N70" s="26"/>
    </row>
    <row r="71" spans="2:14" s="25" customFormat="1">
      <c r="B71" s="26"/>
      <c r="H71" s="26"/>
      <c r="N71" s="26"/>
    </row>
    <row r="72" spans="2:14" s="25" customFormat="1">
      <c r="B72" s="26"/>
      <c r="H72" s="26"/>
      <c r="N72" s="26"/>
    </row>
    <row r="73" spans="2:14" s="25" customFormat="1">
      <c r="B73" s="26"/>
      <c r="H73" s="26"/>
      <c r="N73" s="26"/>
    </row>
    <row r="74" spans="2:14" s="25" customFormat="1">
      <c r="B74" s="26"/>
      <c r="H74" s="26"/>
      <c r="N74" s="26"/>
    </row>
    <row r="75" spans="2:14" s="25" customFormat="1">
      <c r="B75" s="26"/>
      <c r="H75" s="26"/>
      <c r="N75" s="26"/>
    </row>
    <row r="76" spans="2:14" s="25" customFormat="1">
      <c r="B76" s="26"/>
      <c r="H76" s="26"/>
      <c r="N76" s="26"/>
    </row>
    <row r="77" spans="2:14" s="25" customFormat="1">
      <c r="B77" s="26"/>
      <c r="H77" s="26"/>
      <c r="N77" s="26"/>
    </row>
    <row r="78" spans="2:14" s="25" customFormat="1">
      <c r="B78" s="26"/>
      <c r="H78" s="26"/>
      <c r="N78" s="26"/>
    </row>
    <row r="79" spans="2:14" s="25" customFormat="1">
      <c r="B79" s="26"/>
      <c r="H79" s="26"/>
      <c r="N79" s="26"/>
    </row>
    <row r="80" spans="2:14" s="25" customFormat="1">
      <c r="B80" s="26"/>
      <c r="H80" s="26"/>
      <c r="N80" s="26"/>
    </row>
    <row r="81" spans="2:14" s="25" customFormat="1">
      <c r="B81" s="26"/>
      <c r="H81" s="26"/>
      <c r="N81" s="26"/>
    </row>
    <row r="82" spans="2:14" s="25" customFormat="1">
      <c r="B82" s="26"/>
      <c r="H82" s="26"/>
      <c r="N82" s="26"/>
    </row>
    <row r="83" spans="2:14" s="25" customFormat="1">
      <c r="B83" s="26"/>
      <c r="H83" s="26"/>
      <c r="N83" s="26"/>
    </row>
    <row r="84" spans="2:14" s="25" customFormat="1">
      <c r="B84" s="26"/>
      <c r="H84" s="26"/>
      <c r="N84" s="26"/>
    </row>
    <row r="85" spans="2:14" s="25" customFormat="1">
      <c r="B85" s="26"/>
      <c r="H85" s="26"/>
      <c r="N85" s="26"/>
    </row>
    <row r="86" spans="2:14" s="25" customFormat="1">
      <c r="B86" s="26"/>
      <c r="H86" s="26"/>
      <c r="N86" s="26"/>
    </row>
    <row r="87" spans="2:14" s="25" customFormat="1">
      <c r="B87" s="26"/>
      <c r="H87" s="26"/>
      <c r="N87" s="26"/>
    </row>
    <row r="88" spans="2:14" s="25" customFormat="1">
      <c r="B88" s="26"/>
      <c r="H88" s="26"/>
      <c r="N88" s="26"/>
    </row>
    <row r="89" spans="2:14" s="25" customFormat="1">
      <c r="B89" s="26"/>
      <c r="H89" s="26"/>
      <c r="N89" s="26"/>
    </row>
    <row r="90" spans="2:14" s="25" customFormat="1">
      <c r="B90" s="26"/>
      <c r="H90" s="26"/>
      <c r="N90" s="26"/>
    </row>
    <row r="91" spans="2:14" s="25" customFormat="1">
      <c r="B91" s="26"/>
      <c r="H91" s="26"/>
      <c r="N91" s="26"/>
    </row>
    <row r="92" spans="2:14" s="25" customFormat="1">
      <c r="B92" s="26"/>
      <c r="H92" s="26"/>
      <c r="N92" s="26"/>
    </row>
    <row r="93" spans="2:14" s="25" customFormat="1">
      <c r="B93" s="26"/>
      <c r="H93" s="26"/>
      <c r="N93" s="26"/>
    </row>
    <row r="94" spans="2:14" s="25" customFormat="1">
      <c r="B94" s="26"/>
      <c r="H94" s="26"/>
      <c r="N94" s="26"/>
    </row>
    <row r="95" spans="2:14" s="25" customFormat="1">
      <c r="B95" s="26"/>
      <c r="H95" s="26"/>
      <c r="N95" s="26"/>
    </row>
    <row r="96" spans="2:14" s="25" customFormat="1">
      <c r="B96" s="26"/>
      <c r="H96" s="26"/>
      <c r="N96" s="26"/>
    </row>
    <row r="97" spans="2:21" s="25" customFormat="1">
      <c r="B97" s="26"/>
      <c r="H97" s="26"/>
      <c r="N97" s="26"/>
    </row>
    <row r="98" spans="2:21" s="25" customFormat="1">
      <c r="B98" s="26"/>
      <c r="H98" s="26"/>
      <c r="N98" s="26"/>
    </row>
    <row r="99" spans="2:21" s="25" customFormat="1">
      <c r="B99" s="26"/>
      <c r="H99" s="26"/>
      <c r="N99" s="26"/>
    </row>
    <row r="100" spans="2:21" s="25" customFormat="1">
      <c r="B100" s="26"/>
      <c r="H100" s="26"/>
      <c r="N100" s="26"/>
    </row>
    <row r="101" spans="2:21" s="25" customFormat="1">
      <c r="B101" s="26"/>
      <c r="H101" s="26"/>
      <c r="N101" s="26"/>
    </row>
    <row r="102" spans="2:21" s="25" customFormat="1">
      <c r="B102" s="26"/>
      <c r="H102" s="26"/>
      <c r="N102" s="26"/>
    </row>
    <row r="103" spans="2:21" s="25" customFormat="1">
      <c r="B103" s="26"/>
      <c r="H103" s="26"/>
      <c r="N103" s="26"/>
    </row>
    <row r="104" spans="2:21" s="25" customFormat="1">
      <c r="B104" s="26"/>
      <c r="H104" s="26"/>
      <c r="N104" s="26"/>
    </row>
    <row r="105" spans="2:21" s="25" customFormat="1">
      <c r="B105" s="26"/>
      <c r="H105" s="26"/>
      <c r="N105" s="26"/>
    </row>
    <row r="106" spans="2:21" s="25" customFormat="1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4" zoomScale="80" zoomScaleNormal="80" workbookViewId="0">
      <selection activeCell="C7" sqref="C7"/>
    </sheetView>
  </sheetViews>
  <sheetFormatPr defaultColWidth="9.140625" defaultRowHeight="1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>
      <c r="B4" s="26"/>
      <c r="H4" s="26"/>
      <c r="N4" s="26"/>
    </row>
    <row r="5" spans="1:31" s="25" customFormat="1" ht="30.75" customHeight="1">
      <c r="A5" s="28" t="s">
        <v>37</v>
      </c>
      <c r="B5" s="26"/>
      <c r="H5" s="26"/>
      <c r="N5" s="26"/>
    </row>
    <row r="6" spans="1:31" s="25" customFormat="1" ht="6.75" customHeight="1">
      <c r="A6" s="29"/>
      <c r="B6" s="26"/>
      <c r="H6" s="26"/>
      <c r="N6" s="26"/>
    </row>
    <row r="7" spans="1:31" s="25" customFormat="1" ht="24.75" customHeight="1">
      <c r="A7" s="30" t="s">
        <v>59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>
      <c r="A8" s="30" t="s">
        <v>11</v>
      </c>
      <c r="B8" s="93" t="str">
        <f>'CONTRACTACIO 1r TR 2022'!B8</f>
        <v>INSTITUT MUNICIPAL DE PARCS I JARDINS (IMPJ)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>
      <c r="A13" s="41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9</v>
      </c>
      <c r="H13" s="20">
        <f t="shared" ref="H13:H24" si="2">IF(G13,G13/$G$25,"")</f>
        <v>3.71900826446281E-2</v>
      </c>
      <c r="I13" s="10">
        <f>'CONTRACTACIO 1r TR 2022'!I13+'CONTRACTACIO 2n TR 2022'!I13+'CONTRACTACIO 3r TR 2022'!I13+'CONTRACTACIO 4t TR 2022'!I13</f>
        <v>2501901.21</v>
      </c>
      <c r="J13" s="10">
        <f>'CONTRACTACIO 1r TR 2022'!J13+'CONTRACTACIO 2n TR 2022'!J13+'CONTRACTACIO 3r TR 2022'!J13+'CONTRACTACIO 4t TR 2022'!J13</f>
        <v>3027300.46</v>
      </c>
      <c r="K13" s="21">
        <f t="shared" ref="K13:K24" si="3">IF(J13,J13/$J$25,"")</f>
        <v>0.69622601515483695</v>
      </c>
      <c r="L13" s="9">
        <f>'CONTRACTACIO 1r TR 2022'!L13+'CONTRACTACIO 2n TR 2022'!L13+'CONTRACTACIO 3r TR 2022'!L13+'CONTRACTACIO 4t TR 2022'!L13</f>
        <v>8</v>
      </c>
      <c r="M13" s="20">
        <f t="shared" ref="M13:M24" si="4">IF(L13,L13/$L$25,"")</f>
        <v>2.2099447513812154E-2</v>
      </c>
      <c r="N13" s="10">
        <f>'CONTRACTACIO 1r TR 2022'!N13+'CONTRACTACIO 2n TR 2022'!N13+'CONTRACTACIO 3r TR 2022'!N13+'CONTRACTACIO 4t TR 2022'!N13</f>
        <v>1792733.37</v>
      </c>
      <c r="O13" s="10">
        <f>'CONTRACTACIO 1r TR 2022'!O13+'CONTRACTACIO 2n TR 2022'!O13+'CONTRACTACIO 3r TR 2022'!O13+'CONTRACTACIO 4t TR 2022'!O13</f>
        <v>2169207.38</v>
      </c>
      <c r="P13" s="21">
        <f t="shared" ref="P13:P24" si="5">IF(O13,O13/$O$25,"")</f>
        <v>0.70090545419232997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>
      <c r="A14" s="43" t="s">
        <v>18</v>
      </c>
      <c r="B14" s="9">
        <f>'CONTRACTACIO 1r TR 2022'!B14+'CONTRACTACIO 2n TR 2022'!B14+'CONTRACTACIO 3r TR 2022'!B14+'CONTRACTACIO 4t TR 2022'!B14</f>
        <v>2</v>
      </c>
      <c r="C14" s="20">
        <f t="shared" si="0"/>
        <v>0.18181818181818182</v>
      </c>
      <c r="D14" s="13">
        <f>'CONTRACTACIO 1r TR 2022'!D14+'CONTRACTACIO 2n TR 2022'!D14+'CONTRACTACIO 3r TR 2022'!D14+'CONTRACTACIO 4t TR 2022'!D14</f>
        <v>191687.62</v>
      </c>
      <c r="E14" s="13">
        <f>'CONTRACTACIO 1r TR 2022'!E14+'CONTRACTACIO 2n TR 2022'!E14+'CONTRACTACIO 3r TR 2022'!E14+'CONTRACTACIO 4t TR 2022'!E14</f>
        <v>231942.02</v>
      </c>
      <c r="F14" s="21">
        <f t="shared" si="1"/>
        <v>0.6137892478736412</v>
      </c>
      <c r="G14" s="9">
        <f>'CONTRACTACIO 1r TR 2022'!G14+'CONTRACTACIO 2n TR 2022'!G14+'CONTRACTACIO 3r TR 2022'!G14+'CONTRACTACIO 4t TR 2022'!G14</f>
        <v>4</v>
      </c>
      <c r="H14" s="20">
        <f t="shared" si="2"/>
        <v>1.6528925619834711E-2</v>
      </c>
      <c r="I14" s="13">
        <f>'CONTRACTACIO 1r TR 2022'!I14+'CONTRACTACIO 2n TR 2022'!I14+'CONTRACTACIO 3r TR 2022'!I14+'CONTRACTACIO 4t TR 2022'!I14</f>
        <v>147206.41</v>
      </c>
      <c r="J14" s="13">
        <f>'CONTRACTACIO 1r TR 2022'!J14+'CONTRACTACIO 2n TR 2022'!J14+'CONTRACTACIO 3r TR 2022'!J14+'CONTRACTACIO 4t TR 2022'!J14</f>
        <v>169404.14</v>
      </c>
      <c r="K14" s="21">
        <f t="shared" si="3"/>
        <v>3.8959981310521169E-2</v>
      </c>
      <c r="L14" s="9">
        <f>'CONTRACTACIO 1r TR 2022'!L14+'CONTRACTACIO 2n TR 2022'!L14+'CONTRACTACIO 3r TR 2022'!L14+'CONTRACTACIO 4t TR 2022'!L14</f>
        <v>5</v>
      </c>
      <c r="M14" s="20">
        <f t="shared" si="4"/>
        <v>1.3812154696132596E-2</v>
      </c>
      <c r="N14" s="13">
        <f>'CONTRACTACIO 1r TR 2022'!N14+'CONTRACTACIO 2n TR 2022'!N14+'CONTRACTACIO 3r TR 2022'!N14+'CONTRACTACIO 4t TR 2022'!N14</f>
        <v>337962.87</v>
      </c>
      <c r="O14" s="13">
        <f>'CONTRACTACIO 1r TR 2022'!O14+'CONTRACTACIO 2n TR 2022'!O14+'CONTRACTACIO 3r TR 2022'!O14+'CONTRACTACIO 4t TR 2022'!O14</f>
        <v>408935.07999999996</v>
      </c>
      <c r="P14" s="21">
        <f t="shared" si="5"/>
        <v>0.13213343759810403</v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2</v>
      </c>
      <c r="H15" s="20">
        <f t="shared" si="2"/>
        <v>8.2644628099173556E-3</v>
      </c>
      <c r="I15" s="13">
        <f>'CONTRACTACIO 1r TR 2022'!I15+'CONTRACTACIO 2n TR 2022'!I15+'CONTRACTACIO 3r TR 2022'!I15+'CONTRACTACIO 4t TR 2022'!I15</f>
        <v>27692.92</v>
      </c>
      <c r="J15" s="13">
        <f>'CONTRACTACIO 1r TR 2022'!J15+'CONTRACTACIO 2n TR 2022'!J15+'CONTRACTACIO 3r TR 2022'!J15+'CONTRACTACIO 4t TR 2022'!J15</f>
        <v>32027.91</v>
      </c>
      <c r="K15" s="21">
        <f t="shared" si="3"/>
        <v>7.3658576172639812E-3</v>
      </c>
      <c r="L15" s="9">
        <f>'CONTRACTACIO 1r TR 2022'!L15+'CONTRACTACIO 2n TR 2022'!L15+'CONTRACTACIO 3r TR 2022'!L15+'CONTRACTACIO 4t TR 2022'!L15</f>
        <v>6</v>
      </c>
      <c r="M15" s="20">
        <f t="shared" si="4"/>
        <v>1.6574585635359115E-2</v>
      </c>
      <c r="N15" s="13">
        <f>'CONTRACTACIO 1r TR 2022'!N15+'CONTRACTACIO 2n TR 2022'!N15+'CONTRACTACIO 3r TR 2022'!N15+'CONTRACTACIO 4t TR 2022'!N15</f>
        <v>130452.86</v>
      </c>
      <c r="O15" s="13">
        <f>'CONTRACTACIO 1r TR 2022'!O15+'CONTRACTACIO 2n TR 2022'!O15+'CONTRACTACIO 3r TR 2022'!O15+'CONTRACTACIO 4t TR 2022'!O15</f>
        <v>153893.24</v>
      </c>
      <c r="P15" s="21">
        <f t="shared" si="5"/>
        <v>4.9725356954727511E-2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1</v>
      </c>
      <c r="AB15" s="20">
        <f t="shared" si="10"/>
        <v>0.5</v>
      </c>
      <c r="AC15" s="13">
        <f>'CONTRACTACIO 1r TR 2022'!X15+'CONTRACTACIO 2n TR 2022'!X15+'CONTRACTACIO 3r TR 2022'!X15+'CONTRACTACIO 4t TR 2022'!X15</f>
        <v>7613.19</v>
      </c>
      <c r="AD15" s="13">
        <f>'CONTRACTACIO 1r TR 2022'!Y15+'CONTRACTACIO 2n TR 2022'!Y15+'CONTRACTACIO 3r TR 2022'!Y15+'CONTRACTACIO 4t TR 2022'!Y15</f>
        <v>7613.19</v>
      </c>
      <c r="AE15" s="21">
        <f t="shared" si="11"/>
        <v>0.41023033861344205</v>
      </c>
    </row>
    <row r="16" spans="1:31" s="42" customFormat="1" ht="36" customHeight="1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1</v>
      </c>
      <c r="H18" s="20">
        <f t="shared" si="2"/>
        <v>4.1322314049586778E-3</v>
      </c>
      <c r="I18" s="13">
        <f>'CONTRACTACIO 1r TR 2022'!I18+'CONTRACTACIO 2n TR 2022'!I18+'CONTRACTACIO 3r TR 2022'!I18+'CONTRACTACIO 4t TR 2022'!I18</f>
        <v>19716.32</v>
      </c>
      <c r="J18" s="13">
        <f>'CONTRACTACIO 1r TR 2022'!J18+'CONTRACTACIO 2n TR 2022'!J18+'CONTRACTACIO 3r TR 2022'!J18+'CONTRACTACIO 4t TR 2022'!J18</f>
        <v>23856.74</v>
      </c>
      <c r="K18" s="21">
        <f t="shared" si="3"/>
        <v>5.4866318174394248E-3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9</v>
      </c>
      <c r="H19" s="20">
        <f t="shared" si="2"/>
        <v>3.71900826446281E-2</v>
      </c>
      <c r="I19" s="13">
        <f>'CONTRACTACIO 1r TR 2022'!I19+'CONTRACTACIO 2n TR 2022'!I19+'CONTRACTACIO 3r TR 2022'!I19+'CONTRACTACIO 4t TR 2022'!I19</f>
        <v>350605.31000000006</v>
      </c>
      <c r="J19" s="13">
        <f>'CONTRACTACIO 1r TR 2022'!J19+'CONTRACTACIO 2n TR 2022'!J19+'CONTRACTACIO 3r TR 2022'!J19+'CONTRACTACIO 4t TR 2022'!J19</f>
        <v>424232.45999999996</v>
      </c>
      <c r="K19" s="21">
        <f t="shared" si="3"/>
        <v>9.7566025912450643E-2</v>
      </c>
      <c r="L19" s="9">
        <f>'CONTRACTACIO 1r TR 2022'!L19+'CONTRACTACIO 2n TR 2022'!L19+'CONTRACTACIO 3r TR 2022'!L19+'CONTRACTACIO 4t TR 2022'!L19</f>
        <v>3</v>
      </c>
      <c r="M19" s="20">
        <f t="shared" si="4"/>
        <v>8.2872928176795577E-3</v>
      </c>
      <c r="N19" s="13">
        <f>'CONTRACTACIO 1r TR 2022'!N19+'CONTRACTACIO 2n TR 2022'!N19+'CONTRACTACIO 3r TR 2022'!N19+'CONTRACTACIO 4t TR 2022'!N19</f>
        <v>21144.5</v>
      </c>
      <c r="O19" s="13">
        <f>'CONTRACTACIO 1r TR 2022'!O19+'CONTRACTACIO 2n TR 2022'!O19+'CONTRACTACIO 3r TR 2022'!O19+'CONTRACTACIO 4t TR 2022'!O19</f>
        <v>25584.84</v>
      </c>
      <c r="P19" s="21">
        <f t="shared" si="5"/>
        <v>8.2668693025735925E-3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>
      <c r="A20" s="45" t="s">
        <v>29</v>
      </c>
      <c r="B20" s="9">
        <f>'CONTRACTACIO 1r TR 2022'!B20+'CONTRACTACIO 2n TR 2022'!B20+'CONTRACTACIO 3r TR 2022'!B20+'CONTRACTACIO 4t TR 2022'!B20</f>
        <v>9</v>
      </c>
      <c r="C20" s="20">
        <f t="shared" si="0"/>
        <v>0.81818181818181823</v>
      </c>
      <c r="D20" s="13">
        <f>'CONTRACTACIO 1r TR 2022'!D20+'CONTRACTACIO 2n TR 2022'!D20+'CONTRACTACIO 3r TR 2022'!D20+'CONTRACTACIO 4t TR 2022'!D20</f>
        <v>120614.39</v>
      </c>
      <c r="E20" s="13">
        <f>'CONTRACTACIO 1r TR 2022'!E20+'CONTRACTACIO 2n TR 2022'!E20+'CONTRACTACIO 3r TR 2022'!E20+'CONTRACTACIO 4t TR 2022'!E20</f>
        <v>145943.42000000001</v>
      </c>
      <c r="F20" s="21">
        <f t="shared" si="1"/>
        <v>0.38621075212635875</v>
      </c>
      <c r="G20" s="9">
        <f>'CONTRACTACIO 1r TR 2022'!G20+'CONTRACTACIO 2n TR 2022'!G20+'CONTRACTACIO 3r TR 2022'!G20+'CONTRACTACIO 4t TR 2022'!G20</f>
        <v>81</v>
      </c>
      <c r="H20" s="20">
        <f t="shared" si="2"/>
        <v>0.33471074380165289</v>
      </c>
      <c r="I20" s="13">
        <f>'CONTRACTACIO 1r TR 2022'!I20+'CONTRACTACIO 2n TR 2022'!I20+'CONTRACTACIO 3r TR 2022'!I20+'CONTRACTACIO 4t TR 2022'!I20</f>
        <v>459351.21</v>
      </c>
      <c r="J20" s="13">
        <f>'CONTRACTACIO 1r TR 2022'!J20+'CONTRACTACIO 2n TR 2022'!J20+'CONTRACTACIO 3r TR 2022'!J20+'CONTRACTACIO 4t TR 2022'!J20</f>
        <v>550068.96</v>
      </c>
      <c r="K20" s="21">
        <f t="shared" si="3"/>
        <v>0.12650621408129584</v>
      </c>
      <c r="L20" s="9">
        <f>'CONTRACTACIO 1r TR 2022'!L20+'CONTRACTACIO 2n TR 2022'!L20+'CONTRACTACIO 3r TR 2022'!L20+'CONTRACTACIO 4t TR 2022'!L20</f>
        <v>29</v>
      </c>
      <c r="M20" s="20">
        <f t="shared" si="4"/>
        <v>8.0110497237569064E-2</v>
      </c>
      <c r="N20" s="13">
        <f>'CONTRACTACIO 1r TR 2022'!N20+'CONTRACTACIO 2n TR 2022'!N20+'CONTRACTACIO 3r TR 2022'!N20+'CONTRACTACIO 4t TR 2022'!N20</f>
        <v>195887.84</v>
      </c>
      <c r="O20" s="13">
        <f>'CONTRACTACIO 1r TR 2022'!O20+'CONTRACTACIO 2n TR 2022'!O20+'CONTRACTACIO 3r TR 2022'!O20+'CONTRACTACIO 4t TR 2022'!O20</f>
        <v>235803.96000000002</v>
      </c>
      <c r="P20" s="21">
        <f t="shared" si="5"/>
        <v>7.6192015207024621E-2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1</v>
      </c>
      <c r="AB20" s="20">
        <f t="shared" si="10"/>
        <v>0.5</v>
      </c>
      <c r="AC20" s="13">
        <f>'CONTRACTACIO 1r TR 2022'!X20+'CONTRACTACIO 2n TR 2022'!X20+'CONTRACTACIO 3r TR 2022'!X20+'CONTRACTACIO 4t TR 2022'!X20</f>
        <v>9045.57</v>
      </c>
      <c r="AD20" s="13">
        <f>'CONTRACTACIO 1r TR 2022'!Y20+'CONTRACTACIO 2n TR 2022'!Y20+'CONTRACTACIO 3r TR 2022'!Y20+'CONTRACTACIO 4t TR 2022'!Y20</f>
        <v>10945.14</v>
      </c>
      <c r="AE20" s="21">
        <f t="shared" si="11"/>
        <v>0.58976966138655795</v>
      </c>
    </row>
    <row r="21" spans="1:31" s="42" customFormat="1" ht="39.950000000000003" customHeight="1">
      <c r="A21" s="46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129</v>
      </c>
      <c r="H21" s="20">
        <f t="shared" si="2"/>
        <v>0.53305785123966942</v>
      </c>
      <c r="I21" s="13">
        <f>'CONTRACTACIO 1r TR 2022'!I21+'CONTRACTACIO 2n TR 2022'!I21+'CONTRACTACIO 3r TR 2022'!I21+'CONTRACTACIO 4t TR 2022'!I21</f>
        <v>75682.8</v>
      </c>
      <c r="J21" s="13">
        <f>'CONTRACTACIO 1r TR 2022'!J21+'CONTRACTACIO 2n TR 2022'!J21+'CONTRACTACIO 3r TR 2022'!J21+'CONTRACTACIO 4t TR 2022'!J21</f>
        <v>85014.43</v>
      </c>
      <c r="K21" s="21">
        <f t="shared" si="3"/>
        <v>1.9551827977312773E-2</v>
      </c>
      <c r="L21" s="9">
        <f>'CONTRACTACIO 1r TR 2022'!L21+'CONTRACTACIO 2n TR 2022'!L21+'CONTRACTACIO 3r TR 2022'!L21+'CONTRACTACIO 4t TR 2022'!L21</f>
        <v>311</v>
      </c>
      <c r="M21" s="20">
        <f t="shared" si="4"/>
        <v>0.85911602209944748</v>
      </c>
      <c r="N21" s="13">
        <f>'CONTRACTACIO 1r TR 2022'!N21+'CONTRACTACIO 2n TR 2022'!N21+'CONTRACTACIO 3r TR 2022'!N21+'CONTRACTACIO 4t TR 2022'!N21</f>
        <v>85353.84</v>
      </c>
      <c r="O21" s="13">
        <f>'CONTRACTACIO 1r TR 2022'!O21+'CONTRACTACIO 2n TR 2022'!O21+'CONTRACTACIO 3r TR 2022'!O21+'CONTRACTACIO 4t TR 2022'!O21</f>
        <v>101439.95999999999</v>
      </c>
      <c r="P21" s="21">
        <f t="shared" si="5"/>
        <v>3.2776866745240274E-2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50000000000003" customHeight="1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50000000000003" customHeight="1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7</v>
      </c>
      <c r="H23" s="66">
        <f t="shared" si="2"/>
        <v>2.8925619834710745E-2</v>
      </c>
      <c r="I23" s="77">
        <f>'CONTRACTACIO 1r TR 2022'!I23+'CONTRACTACIO 2n TR 2022'!I23+'CONTRACTACIO 3r TR 2022'!I23+'CONTRACTACIO 4t TR 2022'!I23</f>
        <v>33878.22</v>
      </c>
      <c r="J23" s="78">
        <f>'CONTRACTACIO 1r TR 2022'!J23+'CONTRACTACIO 2n TR 2022'!J23+'CONTRACTACIO 3r TR 2022'!J23+'CONTRACTACIO 4t TR 2022'!J23</f>
        <v>36252.53</v>
      </c>
      <c r="K23" s="67">
        <f t="shared" si="3"/>
        <v>8.3374461288791869E-3</v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0</v>
      </c>
      <c r="H24" s="66" t="str">
        <f t="shared" si="2"/>
        <v/>
      </c>
      <c r="I24" s="77">
        <f>'CONTRACTACIO 1r TR 2022'!I24+'CONTRACTACIO 2n TR 2022'!I24+'CONTRACTACIO 3r TR 2022'!I24+'CONTRACTACIO 4t TR 2022'!I24</f>
        <v>0</v>
      </c>
      <c r="J24" s="78">
        <f>'CONTRACTACIO 1r TR 2022'!J24+'CONTRACTACIO 2n TR 2022'!J24+'CONTRACTACIO 3r TR 2022'!J24+'CONTRACTACIO 4t TR 2022'!J24</f>
        <v>0</v>
      </c>
      <c r="K24" s="67" t="str">
        <f t="shared" si="3"/>
        <v/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>
      <c r="A25" s="82" t="s">
        <v>0</v>
      </c>
      <c r="B25" s="16">
        <f t="shared" ref="B25:AE25" si="12">SUM(B13:B24)</f>
        <v>11</v>
      </c>
      <c r="C25" s="17">
        <f t="shared" si="12"/>
        <v>1</v>
      </c>
      <c r="D25" s="18">
        <f t="shared" si="12"/>
        <v>312302.01</v>
      </c>
      <c r="E25" s="18">
        <f t="shared" si="12"/>
        <v>377885.44</v>
      </c>
      <c r="F25" s="19">
        <f t="shared" si="12"/>
        <v>1</v>
      </c>
      <c r="G25" s="16">
        <f t="shared" si="12"/>
        <v>242</v>
      </c>
      <c r="H25" s="17">
        <f t="shared" si="12"/>
        <v>1</v>
      </c>
      <c r="I25" s="18">
        <f t="shared" si="12"/>
        <v>3616034.4</v>
      </c>
      <c r="J25" s="18">
        <f t="shared" si="12"/>
        <v>4348157.63</v>
      </c>
      <c r="K25" s="19">
        <f t="shared" si="12"/>
        <v>1</v>
      </c>
      <c r="L25" s="16">
        <f t="shared" si="12"/>
        <v>362</v>
      </c>
      <c r="M25" s="17">
        <f t="shared" si="12"/>
        <v>1</v>
      </c>
      <c r="N25" s="18">
        <f t="shared" si="12"/>
        <v>2563535.2799999998</v>
      </c>
      <c r="O25" s="18">
        <f t="shared" si="12"/>
        <v>3094864.46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2</v>
      </c>
      <c r="AB25" s="17">
        <f t="shared" si="12"/>
        <v>1</v>
      </c>
      <c r="AC25" s="18">
        <f t="shared" si="12"/>
        <v>16658.759999999998</v>
      </c>
      <c r="AD25" s="18">
        <f t="shared" si="12"/>
        <v>18558.329999999998</v>
      </c>
      <c r="AE25" s="19">
        <f t="shared" si="12"/>
        <v>1</v>
      </c>
    </row>
    <row r="26" spans="1:31" s="25" customFormat="1" ht="18.600000000000001" customHeight="1">
      <c r="B26" s="26"/>
      <c r="H26" s="26"/>
      <c r="N26" s="26"/>
    </row>
    <row r="27" spans="1:31" s="49" customFormat="1" ht="34.35" customHeight="1">
      <c r="A27" s="125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>
      <c r="A28" s="126" t="str">
        <f>'CONTRACTACIO 1r TR 2022'!A28:Q28</f>
        <v>https://bcnroc.ajuntament.barcelona.cat/jspui/bitstream/11703/123722/5/GM_Pressupost_2022.pdf#page=265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>
      <c r="A34" s="41" t="s">
        <v>25</v>
      </c>
      <c r="B34" s="9">
        <f t="shared" ref="B34:B43" si="13">B13+G13+L13+Q13+V13+AA13</f>
        <v>17</v>
      </c>
      <c r="C34" s="8">
        <f t="shared" ref="C34:C40" si="14">IF(B34,B34/$B$46,"")</f>
        <v>2.7552674230145867E-2</v>
      </c>
      <c r="D34" s="10">
        <f t="shared" ref="D34:D43" si="15">D13+I13+N13+S13+X13+AC13</f>
        <v>4294634.58</v>
      </c>
      <c r="E34" s="11">
        <f t="shared" ref="E34:E43" si="16">E13+J13+O13+T13+Y13+AD13</f>
        <v>5196507.84</v>
      </c>
      <c r="F34" s="21">
        <f t="shared" ref="F34:F40" si="17">IF(E34,E34/$E$46,"")</f>
        <v>0.66286503861374035</v>
      </c>
      <c r="J34" s="149" t="s">
        <v>3</v>
      </c>
      <c r="K34" s="150"/>
      <c r="L34" s="57">
        <f>B25</f>
        <v>11</v>
      </c>
      <c r="M34" s="8">
        <f t="shared" ref="M34:M39" si="18">IF(L34,L34/$L$40,"")</f>
        <v>1.7828200972447326E-2</v>
      </c>
      <c r="N34" s="58">
        <f>D25</f>
        <v>312302.01</v>
      </c>
      <c r="O34" s="58">
        <f>E25</f>
        <v>377885.44</v>
      </c>
      <c r="P34" s="59">
        <f t="shared" ref="P34:P39" si="19">IF(O34,O34/$O$40,"")</f>
        <v>4.8202957541803745E-2</v>
      </c>
    </row>
    <row r="35" spans="1:33" s="25" customFormat="1" ht="30" customHeight="1">
      <c r="A35" s="43" t="s">
        <v>18</v>
      </c>
      <c r="B35" s="12">
        <f t="shared" si="13"/>
        <v>11</v>
      </c>
      <c r="C35" s="8">
        <f t="shared" si="14"/>
        <v>1.7828200972447326E-2</v>
      </c>
      <c r="D35" s="13">
        <f t="shared" si="15"/>
        <v>676856.9</v>
      </c>
      <c r="E35" s="14">
        <f t="shared" si="16"/>
        <v>810281.24</v>
      </c>
      <c r="F35" s="21">
        <f t="shared" si="17"/>
        <v>0.10335924085521817</v>
      </c>
      <c r="J35" s="145" t="s">
        <v>1</v>
      </c>
      <c r="K35" s="146"/>
      <c r="L35" s="60">
        <f>G25</f>
        <v>242</v>
      </c>
      <c r="M35" s="8">
        <f t="shared" si="18"/>
        <v>0.39222042139384117</v>
      </c>
      <c r="N35" s="61">
        <f>I25</f>
        <v>3616034.4</v>
      </c>
      <c r="O35" s="61">
        <f>J25</f>
        <v>4348157.63</v>
      </c>
      <c r="P35" s="59">
        <f t="shared" si="19"/>
        <v>0.55464973094480696</v>
      </c>
    </row>
    <row r="36" spans="1:33" s="25" customFormat="1" ht="30" customHeight="1">
      <c r="A36" s="43" t="s">
        <v>19</v>
      </c>
      <c r="B36" s="12">
        <f t="shared" si="13"/>
        <v>9</v>
      </c>
      <c r="C36" s="8">
        <f t="shared" si="14"/>
        <v>1.4586709886547812E-2</v>
      </c>
      <c r="D36" s="13">
        <f t="shared" si="15"/>
        <v>165758.97</v>
      </c>
      <c r="E36" s="14">
        <f t="shared" si="16"/>
        <v>193534.34</v>
      </c>
      <c r="F36" s="21">
        <f t="shared" si="17"/>
        <v>2.4687184491418906E-2</v>
      </c>
      <c r="J36" s="145" t="s">
        <v>2</v>
      </c>
      <c r="K36" s="146"/>
      <c r="L36" s="60">
        <f>L25</f>
        <v>362</v>
      </c>
      <c r="M36" s="8">
        <f t="shared" si="18"/>
        <v>0.58670988654781198</v>
      </c>
      <c r="N36" s="61">
        <f>N25</f>
        <v>2563535.2799999998</v>
      </c>
      <c r="O36" s="61">
        <f>O25</f>
        <v>3094864.46</v>
      </c>
      <c r="P36" s="59">
        <f t="shared" si="19"/>
        <v>0.39478001630075343</v>
      </c>
    </row>
    <row r="37" spans="1:33" ht="30" customHeight="1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2</v>
      </c>
      <c r="M38" s="8">
        <f t="shared" si="18"/>
        <v>3.2414910858995136E-3</v>
      </c>
      <c r="N38" s="61">
        <f>AC25</f>
        <v>16658.759999999998</v>
      </c>
      <c r="O38" s="61">
        <f>AD25</f>
        <v>18558.329999999998</v>
      </c>
      <c r="P38" s="59">
        <f t="shared" si="19"/>
        <v>2.3672952126358258E-3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>
      <c r="A39" s="44" t="s">
        <v>33</v>
      </c>
      <c r="B39" s="15">
        <f t="shared" si="13"/>
        <v>1</v>
      </c>
      <c r="C39" s="8">
        <f t="shared" si="14"/>
        <v>1.6207455429497568E-3</v>
      </c>
      <c r="D39" s="13">
        <f t="shared" si="15"/>
        <v>19716.32</v>
      </c>
      <c r="E39" s="22">
        <f t="shared" si="16"/>
        <v>23856.74</v>
      </c>
      <c r="F39" s="21">
        <f t="shared" si="17"/>
        <v>3.0431588613359941E-3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>
      <c r="A40" s="44" t="s">
        <v>28</v>
      </c>
      <c r="B40" s="12">
        <f t="shared" si="13"/>
        <v>12</v>
      </c>
      <c r="C40" s="8">
        <f t="shared" si="14"/>
        <v>1.9448946515397084E-2</v>
      </c>
      <c r="D40" s="13">
        <f t="shared" si="15"/>
        <v>371749.81000000006</v>
      </c>
      <c r="E40" s="23">
        <f t="shared" si="16"/>
        <v>449817.3</v>
      </c>
      <c r="F40" s="21">
        <f t="shared" si="17"/>
        <v>5.737856481972102E-2</v>
      </c>
      <c r="G40" s="25"/>
      <c r="H40" s="25"/>
      <c r="I40" s="25"/>
      <c r="J40" s="147" t="s">
        <v>0</v>
      </c>
      <c r="K40" s="148"/>
      <c r="L40" s="83">
        <f>SUM(L34:L39)</f>
        <v>617</v>
      </c>
      <c r="M40" s="17">
        <f>SUM(M34:M39)</f>
        <v>1</v>
      </c>
      <c r="N40" s="84">
        <f>SUM(N34:N39)</f>
        <v>6508530.4499999993</v>
      </c>
      <c r="O40" s="85">
        <f>SUM(O34:O39)</f>
        <v>7839465.8600000003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>
      <c r="A41" s="45" t="s">
        <v>29</v>
      </c>
      <c r="B41" s="12">
        <f t="shared" si="13"/>
        <v>120</v>
      </c>
      <c r="C41" s="8">
        <f>IF(B41,B41/$B$46,"")</f>
        <v>0.19448946515397084</v>
      </c>
      <c r="D41" s="13">
        <f t="shared" si="15"/>
        <v>784899.00999999989</v>
      </c>
      <c r="E41" s="23">
        <f t="shared" si="16"/>
        <v>942761.4800000001</v>
      </c>
      <c r="F41" s="21">
        <f>IF(E41,E41/$E$46,"")</f>
        <v>0.12025838199134654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>
      <c r="A42" s="46" t="s">
        <v>32</v>
      </c>
      <c r="B42" s="12">
        <f t="shared" si="13"/>
        <v>440</v>
      </c>
      <c r="C42" s="8">
        <f>IF(B42,B42/$B$46,"")</f>
        <v>0.713128038897893</v>
      </c>
      <c r="D42" s="13">
        <f t="shared" si="15"/>
        <v>161036.64000000001</v>
      </c>
      <c r="E42" s="14">
        <f t="shared" si="16"/>
        <v>186454.38999999998</v>
      </c>
      <c r="F42" s="21">
        <f>IF(E42,E42/$E$46,"")</f>
        <v>2.3784068115069255E-2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>
      <c r="A44" s="94" t="s">
        <v>47</v>
      </c>
      <c r="B44" s="12">
        <f t="shared" ref="B44" si="20">B23+G23+L23+Q23+V23+AA23</f>
        <v>7</v>
      </c>
      <c r="C44" s="8">
        <f>IF(B44,B44/$B$46,"")</f>
        <v>1.1345218800648298E-2</v>
      </c>
      <c r="D44" s="13">
        <f t="shared" ref="D44" si="21">D23+I23+N23+S23+X23+AC23</f>
        <v>33878.22</v>
      </c>
      <c r="E44" s="14">
        <f t="shared" ref="E44" si="22">E23+J23+O23+T23+Y23+AD23</f>
        <v>36252.53</v>
      </c>
      <c r="F44" s="21">
        <f>IF(E44,E44/$E$46,"")</f>
        <v>4.624362252149663E-3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>
      <c r="A46" s="64" t="s">
        <v>0</v>
      </c>
      <c r="B46" s="16">
        <f>SUM(B34:B45)</f>
        <v>617</v>
      </c>
      <c r="C46" s="17">
        <f>SUM(C34:C45)</f>
        <v>1</v>
      </c>
      <c r="D46" s="18">
        <f>SUM(D34:D45)</f>
        <v>6508530.4499999993</v>
      </c>
      <c r="E46" s="18">
        <f>SUM(E34:E45)</f>
        <v>7839465.8600000003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>
      <c r="B49" s="26"/>
      <c r="H49" s="26"/>
      <c r="N49" s="26"/>
    </row>
    <row r="50" spans="2:14" s="25" customFormat="1">
      <c r="B50" s="26"/>
      <c r="H50" s="26"/>
      <c r="N50" s="26"/>
    </row>
    <row r="51" spans="2:14" s="25" customFormat="1">
      <c r="B51" s="26"/>
      <c r="H51" s="26"/>
      <c r="N51" s="26"/>
    </row>
    <row r="52" spans="2:14" s="25" customFormat="1">
      <c r="B52" s="26"/>
      <c r="H52" s="26"/>
      <c r="N52" s="26"/>
    </row>
    <row r="53" spans="2:14" s="25" customFormat="1">
      <c r="B53" s="26"/>
      <c r="H53" s="26"/>
      <c r="N53" s="26"/>
    </row>
    <row r="54" spans="2:14" s="25" customFormat="1">
      <c r="B54" s="26"/>
      <c r="H54" s="26"/>
      <c r="N54" s="26"/>
    </row>
    <row r="55" spans="2:14" s="25" customFormat="1">
      <c r="B55" s="26"/>
      <c r="H55" s="26"/>
      <c r="N55" s="26"/>
    </row>
    <row r="56" spans="2:14" s="25" customFormat="1">
      <c r="B56" s="26"/>
      <c r="H56" s="26"/>
      <c r="N56" s="26"/>
    </row>
    <row r="57" spans="2:14" s="25" customFormat="1">
      <c r="B57" s="26"/>
      <c r="H57" s="26"/>
      <c r="N57" s="26"/>
    </row>
    <row r="58" spans="2:14" s="25" customFormat="1">
      <c r="B58" s="26"/>
      <c r="H58" s="26"/>
      <c r="N58" s="26"/>
    </row>
    <row r="59" spans="2:14" s="25" customFormat="1">
      <c r="B59" s="26"/>
      <c r="H59" s="26"/>
      <c r="N59" s="26"/>
    </row>
    <row r="60" spans="2:14" s="25" customFormat="1">
      <c r="B60" s="26"/>
      <c r="H60" s="26"/>
      <c r="N60" s="26"/>
    </row>
    <row r="61" spans="2:14" s="25" customFormat="1">
      <c r="B61" s="26"/>
      <c r="H61" s="26"/>
      <c r="N61" s="26"/>
    </row>
    <row r="62" spans="2:14" s="25" customFormat="1">
      <c r="B62" s="26"/>
      <c r="H62" s="26"/>
      <c r="N62" s="26"/>
    </row>
    <row r="63" spans="2:14" s="25" customFormat="1">
      <c r="B63" s="26"/>
      <c r="H63" s="26"/>
      <c r="N63" s="26"/>
    </row>
    <row r="64" spans="2:14" s="25" customFormat="1">
      <c r="B64" s="26"/>
      <c r="H64" s="26"/>
      <c r="N64" s="26"/>
    </row>
    <row r="65" spans="2:14" s="25" customFormat="1">
      <c r="B65" s="26"/>
      <c r="H65" s="26"/>
      <c r="N65" s="26"/>
    </row>
    <row r="66" spans="2:14" s="25" customFormat="1">
      <c r="B66" s="26"/>
      <c r="H66" s="26"/>
      <c r="N66" s="26"/>
    </row>
    <row r="67" spans="2:14" s="25" customFormat="1">
      <c r="B67" s="26"/>
      <c r="H67" s="26"/>
      <c r="N67" s="26"/>
    </row>
    <row r="68" spans="2:14" s="25" customFormat="1">
      <c r="B68" s="26"/>
      <c r="H68" s="26"/>
      <c r="N68" s="26"/>
    </row>
    <row r="69" spans="2:14" s="25" customFormat="1">
      <c r="B69" s="26"/>
      <c r="H69" s="26"/>
      <c r="N69" s="26"/>
    </row>
    <row r="70" spans="2:14" s="25" customFormat="1">
      <c r="B70" s="26"/>
      <c r="H70" s="26"/>
      <c r="N70" s="26"/>
    </row>
    <row r="71" spans="2:14" s="25" customFormat="1">
      <c r="B71" s="26"/>
      <c r="H71" s="26"/>
      <c r="N71" s="26"/>
    </row>
    <row r="72" spans="2:14" s="25" customFormat="1">
      <c r="B72" s="26"/>
      <c r="H72" s="26"/>
      <c r="N72" s="26"/>
    </row>
    <row r="73" spans="2:14" s="25" customFormat="1">
      <c r="B73" s="26"/>
      <c r="H73" s="26"/>
      <c r="N73" s="26"/>
    </row>
    <row r="74" spans="2:14" s="25" customFormat="1">
      <c r="B74" s="26"/>
      <c r="H74" s="26"/>
      <c r="N74" s="26"/>
    </row>
    <row r="75" spans="2:14" s="25" customFormat="1">
      <c r="B75" s="26"/>
      <c r="H75" s="26"/>
      <c r="N75" s="26"/>
    </row>
    <row r="76" spans="2:14" s="25" customFormat="1">
      <c r="B76" s="26"/>
      <c r="H76" s="26"/>
      <c r="N76" s="26"/>
    </row>
    <row r="77" spans="2:14" s="25" customFormat="1">
      <c r="B77" s="26"/>
      <c r="H77" s="26"/>
      <c r="N77" s="26"/>
    </row>
    <row r="78" spans="2:14" s="25" customFormat="1">
      <c r="B78" s="26"/>
      <c r="H78" s="26"/>
      <c r="N78" s="26"/>
    </row>
    <row r="79" spans="2:14" s="25" customFormat="1">
      <c r="B79" s="26"/>
      <c r="H79" s="26"/>
      <c r="N79" s="26"/>
    </row>
    <row r="80" spans="2:14" s="25" customFormat="1">
      <c r="B80" s="26"/>
      <c r="H80" s="26"/>
      <c r="N80" s="26"/>
    </row>
    <row r="81" spans="2:14" s="25" customFormat="1">
      <c r="B81" s="26"/>
      <c r="H81" s="26"/>
      <c r="N81" s="26"/>
    </row>
    <row r="82" spans="2:14" s="25" customFormat="1">
      <c r="B82" s="26"/>
      <c r="H82" s="26"/>
      <c r="N82" s="26"/>
    </row>
    <row r="83" spans="2:14" s="25" customFormat="1">
      <c r="B83" s="26"/>
      <c r="H83" s="26"/>
      <c r="N83" s="26"/>
    </row>
    <row r="84" spans="2:14" s="25" customFormat="1">
      <c r="B84" s="26"/>
      <c r="H84" s="26"/>
      <c r="N84" s="26"/>
    </row>
    <row r="85" spans="2:14" s="25" customFormat="1">
      <c r="B85" s="26"/>
      <c r="H85" s="26"/>
      <c r="N85" s="26"/>
    </row>
    <row r="86" spans="2:14" s="25" customFormat="1">
      <c r="B86" s="26"/>
      <c r="H86" s="26"/>
      <c r="N86" s="26"/>
    </row>
    <row r="87" spans="2:14" s="25" customFormat="1">
      <c r="B87" s="26"/>
      <c r="H87" s="26"/>
      <c r="N87" s="26"/>
    </row>
    <row r="88" spans="2:14" s="25" customFormat="1">
      <c r="B88" s="26"/>
      <c r="H88" s="26"/>
      <c r="N88" s="26"/>
    </row>
    <row r="89" spans="2:14" s="25" customFormat="1">
      <c r="B89" s="26"/>
      <c r="H89" s="26"/>
      <c r="N89" s="26"/>
    </row>
    <row r="90" spans="2:14" s="25" customFormat="1">
      <c r="B90" s="26"/>
      <c r="H90" s="26"/>
      <c r="N90" s="26"/>
    </row>
    <row r="91" spans="2:14" s="25" customFormat="1">
      <c r="B91" s="26"/>
      <c r="H91" s="26"/>
      <c r="N91" s="26"/>
    </row>
    <row r="92" spans="2:14" s="25" customFormat="1">
      <c r="B92" s="26"/>
      <c r="H92" s="26"/>
      <c r="N92" s="26"/>
    </row>
    <row r="93" spans="2:14" s="25" customFormat="1">
      <c r="B93" s="26"/>
      <c r="H93" s="26"/>
      <c r="N93" s="26"/>
    </row>
    <row r="94" spans="2:14" s="25" customFormat="1">
      <c r="B94" s="26"/>
      <c r="H94" s="26"/>
      <c r="N94" s="26"/>
    </row>
    <row r="95" spans="2:14" s="25" customFormat="1">
      <c r="B95" s="26"/>
      <c r="H95" s="26"/>
      <c r="N95" s="26"/>
    </row>
    <row r="96" spans="2:14" s="25" customFormat="1">
      <c r="B96" s="26"/>
      <c r="H96" s="26"/>
      <c r="N96" s="26"/>
    </row>
    <row r="97" spans="1:21" s="25" customFormat="1">
      <c r="B97" s="26"/>
      <c r="H97" s="26"/>
      <c r="N97" s="26"/>
    </row>
    <row r="98" spans="1:21" s="25" customFormat="1">
      <c r="B98" s="26"/>
      <c r="H98" s="26"/>
      <c r="N98" s="26"/>
    </row>
    <row r="99" spans="1:21" s="25" customFormat="1">
      <c r="B99" s="26"/>
      <c r="H99" s="26"/>
      <c r="N99" s="26"/>
    </row>
    <row r="100" spans="1:21" s="25" customFormat="1">
      <c r="B100" s="26"/>
      <c r="H100" s="26"/>
      <c r="N100" s="26"/>
    </row>
    <row r="101" spans="1:21" s="25" customFormat="1">
      <c r="B101" s="26"/>
      <c r="H101" s="26"/>
      <c r="N101" s="26"/>
    </row>
    <row r="102" spans="1:21" s="25" customFormat="1">
      <c r="B102" s="26"/>
      <c r="H102" s="26"/>
      <c r="N102" s="26"/>
    </row>
    <row r="103" spans="1:21" s="25" customFormat="1">
      <c r="B103" s="26"/>
      <c r="H103" s="26"/>
      <c r="N103" s="26"/>
    </row>
    <row r="104" spans="1:21" s="25" customFormat="1">
      <c r="B104" s="26"/>
      <c r="H104" s="26"/>
      <c r="N104" s="26"/>
    </row>
    <row r="105" spans="1:21" s="25" customFormat="1">
      <c r="B105" s="26"/>
      <c r="H105" s="26"/>
      <c r="N105" s="26"/>
    </row>
    <row r="106" spans="1:21" s="25" customFormat="1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2022-07-06T12:32:25Z</cp:lastPrinted>
  <dcterms:created xsi:type="dcterms:W3CDTF">2016-02-03T12:33:15Z</dcterms:created>
  <dcterms:modified xsi:type="dcterms:W3CDTF">2023-01-25T12:41:42Z</dcterms:modified>
</cp:coreProperties>
</file>