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455" windowHeight="5970" tabRatio="700" firstSheet="2" activeTab="4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D34" i="7" s="1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D42" i="7" s="1"/>
  <c r="AC21" i="7"/>
  <c r="S21" i="7"/>
  <c r="X21" i="7"/>
  <c r="I14" i="7"/>
  <c r="D35" i="7" s="1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/>
  <c r="G21" i="7"/>
  <c r="L21" i="7"/>
  <c r="B42" i="7" s="1"/>
  <c r="AA21" i="7"/>
  <c r="AB21" i="7"/>
  <c r="Q21" i="7"/>
  <c r="R21" i="7"/>
  <c r="V21" i="7"/>
  <c r="W21" i="7"/>
  <c r="G14" i="7"/>
  <c r="B35" i="7" s="1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13" i="6" s="1"/>
  <c r="K20" i="6"/>
  <c r="E25" i="6"/>
  <c r="O34" i="6" s="1"/>
  <c r="O25" i="6"/>
  <c r="P15" i="6" s="1"/>
  <c r="Y25" i="6"/>
  <c r="O38" i="6"/>
  <c r="T25" i="6"/>
  <c r="O37" i="6"/>
  <c r="AD25" i="6"/>
  <c r="O39" i="6"/>
  <c r="P39" i="6"/>
  <c r="I25" i="6"/>
  <c r="N35" i="6" s="1"/>
  <c r="D25" i="6"/>
  <c r="N34" i="6" s="1"/>
  <c r="N25" i="6"/>
  <c r="N36" i="6" s="1"/>
  <c r="X25" i="6"/>
  <c r="N38" i="6"/>
  <c r="S25" i="6"/>
  <c r="N37" i="6"/>
  <c r="AC25" i="6"/>
  <c r="N39" i="6"/>
  <c r="G25" i="6"/>
  <c r="L35" i="6" s="1"/>
  <c r="H15" i="6"/>
  <c r="B25" i="6"/>
  <c r="C15" i="6" s="1"/>
  <c r="L25" i="6"/>
  <c r="L36" i="6" s="1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6" i="6"/>
  <c r="P18" i="6"/>
  <c r="P24" i="6"/>
  <c r="M14" i="6"/>
  <c r="M16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 s="1"/>
  <c r="J25" i="5"/>
  <c r="K14" i="5" s="1"/>
  <c r="O25" i="5"/>
  <c r="O36" i="5" s="1"/>
  <c r="T25" i="5"/>
  <c r="O37" i="5"/>
  <c r="Y25" i="5"/>
  <c r="Z18" i="5"/>
  <c r="D25" i="5"/>
  <c r="N34" i="5" s="1"/>
  <c r="I25" i="5"/>
  <c r="N35" i="5" s="1"/>
  <c r="N25" i="5"/>
  <c r="N36" i="5" s="1"/>
  <c r="S25" i="5"/>
  <c r="N37" i="5"/>
  <c r="X25" i="5"/>
  <c r="N38" i="5"/>
  <c r="B25" i="5"/>
  <c r="L34" i="5" s="1"/>
  <c r="G25" i="5"/>
  <c r="H15" i="5" s="1"/>
  <c r="L25" i="5"/>
  <c r="L36" i="5" s="1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6" i="5" s="1"/>
  <c r="C42" i="5" s="1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/>
  <c r="B38" i="4"/>
  <c r="B39" i="4"/>
  <c r="B40" i="4"/>
  <c r="B41" i="4"/>
  <c r="B46" i="4" s="1"/>
  <c r="C35" i="4" s="1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5" i="4" s="1"/>
  <c r="P19" i="4"/>
  <c r="P17" i="4"/>
  <c r="P24" i="4"/>
  <c r="N25" i="4"/>
  <c r="N36" i="4" s="1"/>
  <c r="L25" i="4"/>
  <c r="M15" i="4" s="1"/>
  <c r="M19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H14" i="4" s="1"/>
  <c r="H16" i="4"/>
  <c r="H17" i="4"/>
  <c r="H21" i="4"/>
  <c r="E25" i="4"/>
  <c r="F20" i="4" s="1"/>
  <c r="F18" i="4"/>
  <c r="F13" i="4"/>
  <c r="F16" i="4"/>
  <c r="F17" i="4"/>
  <c r="F19" i="4"/>
  <c r="F21" i="4"/>
  <c r="F24" i="4"/>
  <c r="D25" i="4"/>
  <c r="N34" i="4"/>
  <c r="B25" i="4"/>
  <c r="L34" i="4" s="1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13" i="1" s="1"/>
  <c r="K22" i="1"/>
  <c r="O25" i="1"/>
  <c r="P15" i="1" s="1"/>
  <c r="E25" i="1"/>
  <c r="O34" i="1" s="1"/>
  <c r="Y25" i="1"/>
  <c r="O38" i="1"/>
  <c r="I25" i="1"/>
  <c r="N35" i="1" s="1"/>
  <c r="N25" i="1"/>
  <c r="N36" i="1" s="1"/>
  <c r="D25" i="1"/>
  <c r="N34" i="1" s="1"/>
  <c r="X25" i="1"/>
  <c r="N38" i="1"/>
  <c r="G25" i="1"/>
  <c r="H13" i="1" s="1"/>
  <c r="H22" i="1"/>
  <c r="L25" i="1"/>
  <c r="L36" i="1" s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0" i="1"/>
  <c r="P18" i="1"/>
  <c r="P17" i="1"/>
  <c r="P14" i="1"/>
  <c r="M24" i="1"/>
  <c r="M18" i="1"/>
  <c r="M17" i="1"/>
  <c r="M16" i="1"/>
  <c r="M15" i="1"/>
  <c r="M14" i="1"/>
  <c r="K24" i="1"/>
  <c r="K18" i="1"/>
  <c r="K17" i="1"/>
  <c r="K16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R25" i="1"/>
  <c r="AB25" i="1"/>
  <c r="F22" i="6"/>
  <c r="C22" i="6"/>
  <c r="R25" i="4"/>
  <c r="W25" i="1"/>
  <c r="F45" i="1"/>
  <c r="M18" i="6"/>
  <c r="M13" i="6"/>
  <c r="P19" i="6"/>
  <c r="P14" i="6"/>
  <c r="Z21" i="6"/>
  <c r="H22" i="6"/>
  <c r="O35" i="6"/>
  <c r="K22" i="6"/>
  <c r="AB25" i="6"/>
  <c r="AE25" i="6"/>
  <c r="M13" i="5"/>
  <c r="AB25" i="5"/>
  <c r="L35" i="5"/>
  <c r="M39" i="5"/>
  <c r="H22" i="5"/>
  <c r="O38" i="5"/>
  <c r="K22" i="5"/>
  <c r="U25" i="5"/>
  <c r="M14" i="4"/>
  <c r="P21" i="4"/>
  <c r="AE25" i="4"/>
  <c r="H22" i="4"/>
  <c r="K13" i="4"/>
  <c r="K22" i="4"/>
  <c r="Z21" i="4"/>
  <c r="U25" i="4"/>
  <c r="AB25" i="4"/>
  <c r="L34" i="1"/>
  <c r="F20" i="1"/>
  <c r="F13" i="1"/>
  <c r="C13" i="1"/>
  <c r="H16" i="1"/>
  <c r="H18" i="1"/>
  <c r="H24" i="1"/>
  <c r="Z25" i="1"/>
  <c r="U25" i="1"/>
  <c r="X25" i="7"/>
  <c r="N39" i="7"/>
  <c r="Z18" i="6"/>
  <c r="C20" i="6"/>
  <c r="C13" i="6"/>
  <c r="F14" i="6"/>
  <c r="K15" i="6"/>
  <c r="R16" i="6"/>
  <c r="R25" i="6"/>
  <c r="U16" i="6"/>
  <c r="U13" i="6"/>
  <c r="U25" i="6"/>
  <c r="H18" i="6"/>
  <c r="H24" i="6"/>
  <c r="H14" i="6"/>
  <c r="K14" i="6"/>
  <c r="K18" i="6"/>
  <c r="K21" i="6"/>
  <c r="T25" i="7"/>
  <c r="O37" i="7"/>
  <c r="F13" i="6"/>
  <c r="W19" i="6"/>
  <c r="W18" i="6"/>
  <c r="K24" i="6"/>
  <c r="F43" i="6"/>
  <c r="H14" i="5"/>
  <c r="H24" i="5"/>
  <c r="H18" i="5"/>
  <c r="K15" i="5"/>
  <c r="K18" i="5"/>
  <c r="K21" i="5"/>
  <c r="P15" i="5"/>
  <c r="P18" i="5"/>
  <c r="P13" i="5"/>
  <c r="P14" i="5"/>
  <c r="K13" i="5"/>
  <c r="W18" i="5"/>
  <c r="W25" i="5"/>
  <c r="Z25" i="5"/>
  <c r="R16" i="5"/>
  <c r="R25" i="5"/>
  <c r="H13" i="5"/>
  <c r="H20" i="5"/>
  <c r="C14" i="5"/>
  <c r="C13" i="5"/>
  <c r="F23" i="7"/>
  <c r="F43" i="5"/>
  <c r="AE21" i="5"/>
  <c r="AE20" i="5"/>
  <c r="C20" i="5"/>
  <c r="F21" i="5"/>
  <c r="F20" i="5"/>
  <c r="P21" i="5"/>
  <c r="C43" i="6"/>
  <c r="S25" i="7"/>
  <c r="N37" i="7"/>
  <c r="V25" i="7"/>
  <c r="D39" i="7"/>
  <c r="Y25" i="7"/>
  <c r="Z20" i="7"/>
  <c r="H18" i="4"/>
  <c r="K18" i="4"/>
  <c r="P14" i="4"/>
  <c r="P13" i="4"/>
  <c r="P18" i="4"/>
  <c r="H24" i="4"/>
  <c r="K20" i="4"/>
  <c r="K24" i="4"/>
  <c r="K21" i="4"/>
  <c r="AD25" i="7"/>
  <c r="O38" i="7"/>
  <c r="H20" i="4"/>
  <c r="W17" i="4"/>
  <c r="O38" i="4"/>
  <c r="E38" i="7"/>
  <c r="Z17" i="4"/>
  <c r="C18" i="4"/>
  <c r="C20" i="4"/>
  <c r="H13" i="4"/>
  <c r="M13" i="4"/>
  <c r="W20" i="4"/>
  <c r="M20" i="4"/>
  <c r="P20" i="4"/>
  <c r="L36" i="4"/>
  <c r="P18" i="7"/>
  <c r="F43" i="4"/>
  <c r="K22" i="7"/>
  <c r="Z14" i="7"/>
  <c r="B40" i="7"/>
  <c r="Q25" i="7"/>
  <c r="C24" i="7"/>
  <c r="B37" i="7"/>
  <c r="AC25" i="7"/>
  <c r="N38" i="7"/>
  <c r="E37" i="7"/>
  <c r="B39" i="7"/>
  <c r="D38" i="7"/>
  <c r="E39" i="7"/>
  <c r="D45" i="7"/>
  <c r="E45" i="7"/>
  <c r="AA25" i="7"/>
  <c r="B45" i="7"/>
  <c r="D37" i="7"/>
  <c r="B38" i="7"/>
  <c r="R17" i="7"/>
  <c r="H22" i="7"/>
  <c r="F38" i="1"/>
  <c r="P17" i="7"/>
  <c r="P16" i="7"/>
  <c r="F37" i="4"/>
  <c r="Z16" i="7"/>
  <c r="P39" i="1"/>
  <c r="F37" i="1"/>
  <c r="M16" i="7"/>
  <c r="F43" i="1"/>
  <c r="F44" i="1"/>
  <c r="F24" i="7"/>
  <c r="C22" i="7"/>
  <c r="C23" i="7"/>
  <c r="C44" i="1"/>
  <c r="Z25" i="6"/>
  <c r="Z25" i="4"/>
  <c r="F22" i="7"/>
  <c r="F39" i="1"/>
  <c r="C39" i="5"/>
  <c r="C43" i="5"/>
  <c r="P39" i="5"/>
  <c r="P37" i="5"/>
  <c r="C25" i="5"/>
  <c r="AE25" i="5"/>
  <c r="C43" i="4"/>
  <c r="W25" i="4"/>
  <c r="C45" i="1"/>
  <c r="C37" i="1"/>
  <c r="P38" i="1"/>
  <c r="C39" i="1"/>
  <c r="K24" i="7"/>
  <c r="W25" i="6"/>
  <c r="F37" i="6"/>
  <c r="C39" i="6"/>
  <c r="C37" i="6"/>
  <c r="C35" i="6"/>
  <c r="F35" i="6"/>
  <c r="M37" i="6"/>
  <c r="P37" i="6"/>
  <c r="U13" i="7"/>
  <c r="U16" i="7"/>
  <c r="F45" i="6"/>
  <c r="M38" i="6"/>
  <c r="P38" i="6"/>
  <c r="F39" i="6"/>
  <c r="AB18" i="7"/>
  <c r="AB19" i="7"/>
  <c r="C45" i="6"/>
  <c r="C45" i="5"/>
  <c r="F39" i="5"/>
  <c r="F45" i="5"/>
  <c r="P38" i="5"/>
  <c r="M37" i="5"/>
  <c r="M38" i="5"/>
  <c r="AE20" i="7"/>
  <c r="L37" i="7"/>
  <c r="R16" i="7"/>
  <c r="C37" i="5"/>
  <c r="F37" i="5"/>
  <c r="F34" i="5"/>
  <c r="F18" i="7"/>
  <c r="F21" i="7"/>
  <c r="C34" i="5"/>
  <c r="F13" i="7"/>
  <c r="L39" i="7"/>
  <c r="W20" i="7"/>
  <c r="W25" i="7"/>
  <c r="O39" i="7"/>
  <c r="Z21" i="7"/>
  <c r="Z25" i="7"/>
  <c r="AE18" i="7"/>
  <c r="AE21" i="7"/>
  <c r="AE17" i="7"/>
  <c r="K18" i="7"/>
  <c r="C38" i="4"/>
  <c r="F38" i="4"/>
  <c r="F45" i="4"/>
  <c r="C45" i="4"/>
  <c r="K16" i="7"/>
  <c r="AB20" i="7"/>
  <c r="AB17" i="7"/>
  <c r="C18" i="7"/>
  <c r="C39" i="4"/>
  <c r="C13" i="7"/>
  <c r="F34" i="4"/>
  <c r="F39" i="4"/>
  <c r="R13" i="7"/>
  <c r="C34" i="4"/>
  <c r="M18" i="7"/>
  <c r="M13" i="7"/>
  <c r="P13" i="7"/>
  <c r="P14" i="7"/>
  <c r="M14" i="7"/>
  <c r="L38" i="7"/>
  <c r="H16" i="7"/>
  <c r="H18" i="7"/>
  <c r="H24" i="7"/>
  <c r="P37" i="1"/>
  <c r="M38" i="1"/>
  <c r="F43" i="7"/>
  <c r="C38" i="7"/>
  <c r="C43" i="7"/>
  <c r="R25" i="7"/>
  <c r="U25" i="7"/>
  <c r="AE25" i="7"/>
  <c r="AB25" i="7"/>
  <c r="P37" i="4"/>
  <c r="P38" i="4"/>
  <c r="F38" i="7"/>
  <c r="M37" i="4"/>
  <c r="M38" i="4"/>
  <c r="F39" i="7"/>
  <c r="F45" i="7"/>
  <c r="F37" i="7"/>
  <c r="C37" i="7"/>
  <c r="C39" i="7"/>
  <c r="C45" i="7"/>
  <c r="M37" i="7"/>
  <c r="M39" i="7"/>
  <c r="P39" i="7"/>
  <c r="P38" i="7"/>
  <c r="P37" i="7"/>
  <c r="M38" i="7"/>
  <c r="P21" i="6" l="1"/>
  <c r="P20" i="6"/>
  <c r="H20" i="6"/>
  <c r="C42" i="6"/>
  <c r="M15" i="6"/>
  <c r="M20" i="6"/>
  <c r="M19" i="6"/>
  <c r="P25" i="6"/>
  <c r="O36" i="6"/>
  <c r="O40" i="6" s="1"/>
  <c r="K19" i="6"/>
  <c r="K25" i="6" s="1"/>
  <c r="H19" i="6"/>
  <c r="H13" i="6"/>
  <c r="H25" i="6" s="1"/>
  <c r="N40" i="6"/>
  <c r="D46" i="6"/>
  <c r="F25" i="6"/>
  <c r="E46" i="6"/>
  <c r="B46" i="6"/>
  <c r="C34" i="6" s="1"/>
  <c r="C25" i="6"/>
  <c r="L34" i="6"/>
  <c r="P20" i="5"/>
  <c r="P19" i="5"/>
  <c r="P25" i="5" s="1"/>
  <c r="E40" i="7"/>
  <c r="M19" i="5"/>
  <c r="M25" i="5" s="1"/>
  <c r="K20" i="5"/>
  <c r="E46" i="5"/>
  <c r="F42" i="5" s="1"/>
  <c r="C36" i="5"/>
  <c r="C40" i="5"/>
  <c r="F36" i="5"/>
  <c r="K19" i="5"/>
  <c r="D46" i="5"/>
  <c r="C41" i="5"/>
  <c r="C35" i="5"/>
  <c r="H25" i="5"/>
  <c r="F35" i="5"/>
  <c r="O35" i="5"/>
  <c r="N40" i="5"/>
  <c r="F25" i="5"/>
  <c r="L40" i="5"/>
  <c r="M36" i="5" s="1"/>
  <c r="M25" i="4"/>
  <c r="D46" i="4"/>
  <c r="N25" i="7"/>
  <c r="N36" i="7" s="1"/>
  <c r="C40" i="4"/>
  <c r="L25" i="7"/>
  <c r="M15" i="7" s="1"/>
  <c r="P25" i="4"/>
  <c r="E36" i="7"/>
  <c r="O36" i="4"/>
  <c r="E46" i="4"/>
  <c r="F42" i="4" s="1"/>
  <c r="K19" i="4"/>
  <c r="H19" i="4"/>
  <c r="K14" i="4"/>
  <c r="K15" i="4"/>
  <c r="H15" i="4"/>
  <c r="L35" i="4"/>
  <c r="N40" i="4"/>
  <c r="F14" i="4"/>
  <c r="F15" i="4"/>
  <c r="O34" i="4"/>
  <c r="C41" i="4"/>
  <c r="F25" i="4"/>
  <c r="D36" i="7"/>
  <c r="C15" i="4"/>
  <c r="C36" i="4"/>
  <c r="E25" i="7"/>
  <c r="E35" i="7"/>
  <c r="D25" i="7"/>
  <c r="N34" i="7" s="1"/>
  <c r="L40" i="4"/>
  <c r="C14" i="4"/>
  <c r="B25" i="7"/>
  <c r="C15" i="7" s="1"/>
  <c r="B34" i="7"/>
  <c r="K21" i="1"/>
  <c r="E42" i="7"/>
  <c r="H20" i="1"/>
  <c r="G25" i="7"/>
  <c r="H19" i="7" s="1"/>
  <c r="E41" i="7"/>
  <c r="D41" i="7"/>
  <c r="D40" i="7"/>
  <c r="B41" i="7"/>
  <c r="F25" i="1"/>
  <c r="C25" i="1"/>
  <c r="D46" i="1"/>
  <c r="M21" i="1"/>
  <c r="B36" i="7"/>
  <c r="P21" i="1"/>
  <c r="P19" i="1"/>
  <c r="P25" i="1" s="1"/>
  <c r="O36" i="1"/>
  <c r="M20" i="1"/>
  <c r="M19" i="1"/>
  <c r="O25" i="7"/>
  <c r="N40" i="1"/>
  <c r="K20" i="1"/>
  <c r="K19" i="1"/>
  <c r="H14" i="1"/>
  <c r="H19" i="1"/>
  <c r="O35" i="1"/>
  <c r="K14" i="1"/>
  <c r="K15" i="1"/>
  <c r="E46" i="1"/>
  <c r="F42" i="1" s="1"/>
  <c r="I25" i="7"/>
  <c r="N35" i="7" s="1"/>
  <c r="J25" i="7"/>
  <c r="E34" i="7"/>
  <c r="B46" i="1"/>
  <c r="C42" i="1" s="1"/>
  <c r="L35" i="1"/>
  <c r="L40" i="1" s="1"/>
  <c r="M34" i="1" s="1"/>
  <c r="F34" i="6" l="1"/>
  <c r="F42" i="6"/>
  <c r="M25" i="6"/>
  <c r="P35" i="6"/>
  <c r="P34" i="6"/>
  <c r="P36" i="6"/>
  <c r="C40" i="6"/>
  <c r="F41" i="6"/>
  <c r="F40" i="6"/>
  <c r="F36" i="6"/>
  <c r="C36" i="6"/>
  <c r="C41" i="6"/>
  <c r="L40" i="6"/>
  <c r="M19" i="7"/>
  <c r="K25" i="5"/>
  <c r="F41" i="5"/>
  <c r="F40" i="5"/>
  <c r="C46" i="5"/>
  <c r="O40" i="5"/>
  <c r="M34" i="5"/>
  <c r="M35" i="5"/>
  <c r="M20" i="7"/>
  <c r="M21" i="7"/>
  <c r="L36" i="7"/>
  <c r="M34" i="4"/>
  <c r="M36" i="4"/>
  <c r="K25" i="4"/>
  <c r="F41" i="4"/>
  <c r="F36" i="4"/>
  <c r="F35" i="4"/>
  <c r="F40" i="4"/>
  <c r="H25" i="4"/>
  <c r="H14" i="7"/>
  <c r="H15" i="7"/>
  <c r="M35" i="4"/>
  <c r="O40" i="4"/>
  <c r="P35" i="4" s="1"/>
  <c r="N40" i="7"/>
  <c r="C46" i="4"/>
  <c r="F14" i="7"/>
  <c r="F15" i="7"/>
  <c r="C25" i="4"/>
  <c r="F20" i="7"/>
  <c r="O34" i="7"/>
  <c r="L34" i="7"/>
  <c r="C14" i="7"/>
  <c r="C20" i="7"/>
  <c r="H13" i="7"/>
  <c r="D46" i="7"/>
  <c r="B46" i="7"/>
  <c r="C35" i="7" s="1"/>
  <c r="K20" i="7"/>
  <c r="K21" i="7"/>
  <c r="L35" i="7"/>
  <c r="H21" i="7"/>
  <c r="H20" i="7"/>
  <c r="E46" i="7"/>
  <c r="F41" i="7" s="1"/>
  <c r="H25" i="1"/>
  <c r="M25" i="1"/>
  <c r="P20" i="7"/>
  <c r="P21" i="7"/>
  <c r="O40" i="1"/>
  <c r="P36" i="1" s="1"/>
  <c r="O36" i="7"/>
  <c r="P19" i="7"/>
  <c r="P15" i="7"/>
  <c r="M36" i="1"/>
  <c r="K15" i="7"/>
  <c r="K19" i="7"/>
  <c r="K25" i="1"/>
  <c r="K13" i="7"/>
  <c r="F35" i="1"/>
  <c r="F40" i="1"/>
  <c r="C34" i="1"/>
  <c r="C40" i="1"/>
  <c r="F41" i="1"/>
  <c r="F36" i="1"/>
  <c r="F34" i="1"/>
  <c r="C41" i="1"/>
  <c r="C35" i="1"/>
  <c r="C36" i="1"/>
  <c r="O35" i="7"/>
  <c r="K14" i="7"/>
  <c r="M35" i="1"/>
  <c r="P40" i="6" l="1"/>
  <c r="M35" i="6"/>
  <c r="M36" i="6"/>
  <c r="M34" i="6"/>
  <c r="F46" i="6"/>
  <c r="C46" i="6"/>
  <c r="M25" i="7"/>
  <c r="P34" i="5"/>
  <c r="P36" i="5"/>
  <c r="F46" i="5"/>
  <c r="P35" i="5"/>
  <c r="M40" i="5"/>
  <c r="F36" i="7"/>
  <c r="P34" i="4"/>
  <c r="L40" i="7"/>
  <c r="M35" i="7" s="1"/>
  <c r="P36" i="4"/>
  <c r="P40" i="4" s="1"/>
  <c r="M40" i="4"/>
  <c r="F46" i="4"/>
  <c r="C36" i="7"/>
  <c r="F35" i="7"/>
  <c r="F25" i="7"/>
  <c r="F40" i="7"/>
  <c r="C25" i="7"/>
  <c r="F34" i="7"/>
  <c r="C34" i="7"/>
  <c r="H25" i="7"/>
  <c r="C40" i="7"/>
  <c r="M40" i="1"/>
  <c r="C41" i="7"/>
  <c r="C42" i="7"/>
  <c r="O40" i="7"/>
  <c r="P36" i="7" s="1"/>
  <c r="F42" i="7"/>
  <c r="F46" i="1"/>
  <c r="P25" i="7"/>
  <c r="P34" i="1"/>
  <c r="P35" i="1"/>
  <c r="C46" i="1"/>
  <c r="K25" i="7"/>
  <c r="M40" i="6" l="1"/>
  <c r="P40" i="5"/>
  <c r="M34" i="7"/>
  <c r="M36" i="7"/>
  <c r="F46" i="7"/>
  <c r="C46" i="7"/>
  <c r="P35" i="7"/>
  <c r="P34" i="7"/>
  <c r="P40" i="1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<sst xmlns="http://schemas.openxmlformats.org/spreadsheetml/2006/main" count="457" uniqueCount="62">
  <si>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</si>
  <si>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</si>
  <si>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</si>
  <si>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</si>
  <si>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</si>
  <si>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</si>
  <si>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</si>
  <si>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</si>
  <si>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</si>
  <si>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</si>
  <si>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</si>
  <si>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</si>
  <si>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</si>
  <si>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</si>
  <si>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</si>
  <si>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</si>
  <si>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</si>
  <si>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</si>
  <si>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</si>
  <si>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</si>
  <si>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</si>
  <si>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</si>
  <si>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</si>
  <si>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</si>
  <si>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</si>
  <si>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</si>
  <si>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</si>
  <si>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</si>
  <si>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</si>
  <si>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</si>
  <si>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</si>
  <si>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</si>
  <si>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</si>
  <si>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</si>
  <si>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</si>
  <si>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</si>
  <si>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</si>
  <si>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</si>
  <si>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</si>
  <si>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</si>
  <si>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</si>
  <si>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</si>
  <si>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</si>
  <si>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</si>
  <si>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</si>
  <si>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</si>
  <si>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</si>
  <si>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</si>
  <si>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</si>
  <si>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</si>
  <si>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</si>
  <si>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</si>
  <si>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</si>
  <si>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</si>
  <si>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</si>
  <si>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</si>
  <si>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</si>
  <si>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</si>
  <si>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</si>
  <si>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</si>
  <si>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</si>
  <si>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INSTITUT MUNICIPAL DEL PAISATGE URBÀ I LA QUALITAT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</si>
</sst>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2"/>
                <c:pt idx="0">
                  <c:v>1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193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2"/>
                <c:pt idx="0">
                  <c:v>682.14</c:v>
                </c:pt>
                <c:pt idx="1">
                  <c:v>1303103.28</c:v>
                </c:pt>
                <c:pt idx="2">
                  <c:v>338736.11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148384.22</c:v>
                </c:pt>
                <c:pt idx="7">
                  <c:v>973175.35999999987</c:v>
                </c:pt>
                <c:pt idx="8">
                  <c:v>4562.82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19</c:v>
                </c:pt>
                <c:pt idx="1">
                  <c:v>174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1492354.5899999999</c:v>
                </c:pt>
                <c:pt idx="1">
                  <c:v>1092085.43</c:v>
                </c:pt>
                <c:pt idx="2">
                  <c:v>184203.91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44692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2.1739130434782608E-2</v>
      </c>
      <c r="I13" s="4">
        <v>563.75</v>
      </c>
      <c r="J13" s="5">
        <v>682.14</v>
      </c>
      <c r="K13" s="21">
        <f t="shared" ref="K13:K24" si="3">IF(J13,J13/$J$25,"")</f>
        <v>3.351110716789583E-3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</v>
      </c>
      <c r="H19" s="20">
        <f t="shared" si="2"/>
        <v>0.10869565217391304</v>
      </c>
      <c r="I19" s="6">
        <v>37306.61</v>
      </c>
      <c r="J19" s="7">
        <v>45141</v>
      </c>
      <c r="K19" s="21">
        <f t="shared" si="3"/>
        <v>0.22176164550766497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7</v>
      </c>
      <c r="C20" s="66">
        <f t="shared" si="0"/>
        <v>1</v>
      </c>
      <c r="D20" s="69">
        <v>54473.14</v>
      </c>
      <c r="E20" s="70">
        <v>65912.5</v>
      </c>
      <c r="F20" s="21">
        <f t="shared" si="1"/>
        <v>1</v>
      </c>
      <c r="G20" s="68">
        <v>40</v>
      </c>
      <c r="H20" s="66">
        <f t="shared" si="2"/>
        <v>0.86956521739130432</v>
      </c>
      <c r="I20" s="69">
        <v>130358.06</v>
      </c>
      <c r="J20" s="70">
        <v>157733.25</v>
      </c>
      <c r="K20" s="67">
        <f t="shared" si="3"/>
        <v>0.77488724377554541</v>
      </c>
      <c r="L20" s="68">
        <v>5</v>
      </c>
      <c r="M20" s="66">
        <f t="shared" si="4"/>
        <v>0.45454545454545453</v>
      </c>
      <c r="N20" s="69">
        <v>14185.87</v>
      </c>
      <c r="O20" s="70">
        <v>17164.900000000001</v>
      </c>
      <c r="P20" s="67">
        <f t="shared" si="5"/>
        <v>0.90785328074646976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>
        <v>6</v>
      </c>
      <c r="M21" s="20">
        <f t="shared" si="4"/>
        <v>0.54545454545454541</v>
      </c>
      <c r="N21" s="98">
        <v>1439.86</v>
      </c>
      <c r="O21" s="98">
        <v>1742.23</v>
      </c>
      <c r="P21" s="21">
        <f t="shared" si="5"/>
        <v>9.2146719253530282E-2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7</v>
      </c>
      <c r="C25" s="17">
        <f t="shared" si="12"/>
        <v>1</v>
      </c>
      <c r="D25" s="18">
        <f t="shared" si="12"/>
        <v>54473.14</v>
      </c>
      <c r="E25" s="18">
        <f t="shared" si="12"/>
        <v>65912.5</v>
      </c>
      <c r="F25" s="19">
        <f t="shared" si="12"/>
        <v>1</v>
      </c>
      <c r="G25" s="16">
        <f t="shared" si="12"/>
        <v>46</v>
      </c>
      <c r="H25" s="17">
        <f t="shared" si="12"/>
        <v>1</v>
      </c>
      <c r="I25" s="18">
        <f t="shared" si="12"/>
        <v>168228.41999999998</v>
      </c>
      <c r="J25" s="18">
        <f t="shared" si="12"/>
        <v>203556.39</v>
      </c>
      <c r="K25" s="19">
        <f t="shared" si="12"/>
        <v>1</v>
      </c>
      <c r="L25" s="16">
        <f t="shared" si="12"/>
        <v>11</v>
      </c>
      <c r="M25" s="17">
        <f t="shared" si="12"/>
        <v>1</v>
      </c>
      <c r="N25" s="18">
        <f t="shared" si="12"/>
        <v>15625.730000000001</v>
      </c>
      <c r="O25" s="18">
        <f t="shared" si="12"/>
        <v>18907.13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customHeight="1" x14ac:dyDescent="0.25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1</v>
      </c>
      <c r="C34" s="8">
        <f t="shared" ref="C34:C43" si="14">IF(B34,B34/$B$46,"")</f>
        <v>1.5625E-2</v>
      </c>
      <c r="D34" s="10">
        <f t="shared" ref="D34:D45" si="15">D13+I13+N13+S13+AC13+X13</f>
        <v>563.75</v>
      </c>
      <c r="E34" s="11">
        <f t="shared" ref="E34:E45" si="16">E13+J13+O13+T13+AD13+Y13</f>
        <v>682.14</v>
      </c>
      <c r="F34" s="21">
        <f t="shared" ref="F34:F43" si="17">IF(E34,E34/$E$46,"")</f>
        <v>2.365453271738753E-3</v>
      </c>
      <c r="J34" s="149" t="s">
        <v>3</v>
      </c>
      <c r="K34" s="150"/>
      <c r="L34" s="57">
        <f>B25</f>
        <v>7</v>
      </c>
      <c r="M34" s="8">
        <f t="shared" ref="M34:M39" si="18">IF(L34,L34/$L$40,"")</f>
        <v>0.109375</v>
      </c>
      <c r="N34" s="58">
        <f>D25</f>
        <v>54473.14</v>
      </c>
      <c r="O34" s="58">
        <f>E25</f>
        <v>65912.5</v>
      </c>
      <c r="P34" s="59">
        <f t="shared" ref="P34:P39" si="19">IF(O34,O34/$O$40,"")</f>
        <v>0.22856442779118735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46</v>
      </c>
      <c r="M35" s="8">
        <f t="shared" si="18"/>
        <v>0.71875</v>
      </c>
      <c r="N35" s="61">
        <f>I25</f>
        <v>168228.41999999998</v>
      </c>
      <c r="O35" s="61">
        <f>J25</f>
        <v>203556.39</v>
      </c>
      <c r="P35" s="59">
        <f t="shared" si="19"/>
        <v>0.70587141746390702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11</v>
      </c>
      <c r="M36" s="8">
        <f t="shared" si="18"/>
        <v>0.171875</v>
      </c>
      <c r="N36" s="61">
        <f>N25</f>
        <v>15625.730000000001</v>
      </c>
      <c r="O36" s="61">
        <f>O25</f>
        <v>18907.13</v>
      </c>
      <c r="P36" s="59">
        <f t="shared" si="19"/>
        <v>6.5564154744905623E-2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5</v>
      </c>
      <c r="C40" s="8">
        <f t="shared" si="14"/>
        <v>7.8125E-2</v>
      </c>
      <c r="D40" s="13">
        <f t="shared" si="15"/>
        <v>37306.61</v>
      </c>
      <c r="E40" s="23">
        <f t="shared" si="16"/>
        <v>45141</v>
      </c>
      <c r="F40" s="21">
        <f t="shared" si="17"/>
        <v>0.15653520705362398</v>
      </c>
      <c r="G40" s="25"/>
      <c r="J40" s="147" t="s">
        <v>0</v>
      </c>
      <c r="K40" s="148"/>
      <c r="L40" s="83">
        <f>SUM(L34:L39)</f>
        <v>64</v>
      </c>
      <c r="M40" s="17">
        <f>SUM(M34:M39)</f>
        <v>1</v>
      </c>
      <c r="N40" s="84">
        <f>SUM(N34:N39)</f>
        <v>238327.29</v>
      </c>
      <c r="O40" s="85">
        <f>SUM(O34:O39)</f>
        <v>288376.02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52</v>
      </c>
      <c r="C41" s="8">
        <f t="shared" si="14"/>
        <v>0.8125</v>
      </c>
      <c r="D41" s="13">
        <f t="shared" si="15"/>
        <v>199017.07</v>
      </c>
      <c r="E41" s="23">
        <f t="shared" si="16"/>
        <v>240810.65</v>
      </c>
      <c r="F41" s="21">
        <f t="shared" si="17"/>
        <v>0.83505781791426359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95" t="s">
        <v>50</v>
      </c>
      <c r="B42" s="12">
        <f t="shared" si="13"/>
        <v>6</v>
      </c>
      <c r="C42" s="8">
        <f t="shared" si="14"/>
        <v>9.375E-2</v>
      </c>
      <c r="D42" s="13">
        <f t="shared" si="15"/>
        <v>1439.86</v>
      </c>
      <c r="E42" s="14">
        <f t="shared" si="16"/>
        <v>1742.23</v>
      </c>
      <c r="F42" s="21">
        <f t="shared" si="17"/>
        <v>6.0415217603738353E-3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64</v>
      </c>
      <c r="C46" s="17">
        <f>SUM(C34:C45)</f>
        <v>1</v>
      </c>
      <c r="D46" s="18">
        <f>SUM(D34:D45)</f>
        <v>238327.28999999998</v>
      </c>
      <c r="E46" s="18">
        <f>SUM(E34:E45)</f>
        <v>288376.01999999996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90" zoomScaleNormal="90" workbookViewId="0">
      <selection activeCell="J19" sqref="J19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44770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MUNICIPAL DEL PAISATGE URBÀ I LA QUALITAT DE VIDA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>
        <v>2</v>
      </c>
      <c r="C14" s="20">
        <f t="shared" si="0"/>
        <v>0.4</v>
      </c>
      <c r="D14" s="6">
        <v>791534.86</v>
      </c>
      <c r="E14" s="7">
        <v>957757.18</v>
      </c>
      <c r="F14" s="21">
        <f t="shared" si="1"/>
        <v>0.93099725588489624</v>
      </c>
      <c r="G14" s="2">
        <v>2</v>
      </c>
      <c r="H14" s="20">
        <f t="shared" si="2"/>
        <v>3.4482758620689655E-2</v>
      </c>
      <c r="I14" s="6">
        <v>161610</v>
      </c>
      <c r="J14" s="7">
        <v>195548.1</v>
      </c>
      <c r="K14" s="21">
        <f t="shared" si="3"/>
        <v>0.48889236015698806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>
        <v>1</v>
      </c>
      <c r="C15" s="20">
        <f t="shared" si="0"/>
        <v>0.2</v>
      </c>
      <c r="D15" s="6">
        <v>26850</v>
      </c>
      <c r="E15" s="7">
        <v>32488.5</v>
      </c>
      <c r="F15" s="21">
        <f t="shared" si="1"/>
        <v>3.1580764915608829E-2</v>
      </c>
      <c r="G15" s="2">
        <v>2</v>
      </c>
      <c r="H15" s="20">
        <f t="shared" si="2"/>
        <v>3.4482758620689655E-2</v>
      </c>
      <c r="I15" s="6">
        <v>16697.009999999998</v>
      </c>
      <c r="J15" s="7">
        <v>20203.38</v>
      </c>
      <c r="K15" s="21">
        <f t="shared" si="3"/>
        <v>5.0510734347960884E-2</v>
      </c>
      <c r="L15" s="2">
        <v>1</v>
      </c>
      <c r="M15" s="20">
        <f t="shared" si="4"/>
        <v>8.3333333333333329E-2</v>
      </c>
      <c r="N15" s="6">
        <v>25209.09</v>
      </c>
      <c r="O15" s="7">
        <v>30503</v>
      </c>
      <c r="P15" s="21">
        <f t="shared" si="5"/>
        <v>0.67520618879608862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3.4482758620689655E-2</v>
      </c>
      <c r="I19" s="6">
        <v>20537.189999999999</v>
      </c>
      <c r="J19" s="7">
        <v>24850</v>
      </c>
      <c r="K19" s="21">
        <f t="shared" si="3"/>
        <v>6.2127809730195042E-2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2</v>
      </c>
      <c r="C20" s="66">
        <f t="shared" si="0"/>
        <v>0.4</v>
      </c>
      <c r="D20" s="69">
        <v>31816.21</v>
      </c>
      <c r="E20" s="70">
        <v>38497.61</v>
      </c>
      <c r="F20" s="21">
        <f t="shared" si="1"/>
        <v>3.7421979199494949E-2</v>
      </c>
      <c r="G20" s="68">
        <v>52</v>
      </c>
      <c r="H20" s="66">
        <f t="shared" si="2"/>
        <v>0.89655172413793105</v>
      </c>
      <c r="I20" s="69">
        <v>131719.35999999999</v>
      </c>
      <c r="J20" s="70">
        <v>159380.43</v>
      </c>
      <c r="K20" s="21">
        <f t="shared" si="3"/>
        <v>0.3984690957648559</v>
      </c>
      <c r="L20" s="68">
        <v>7</v>
      </c>
      <c r="M20" s="66">
        <f t="shared" si="4"/>
        <v>0.58333333333333337</v>
      </c>
      <c r="N20" s="69">
        <v>11702.05</v>
      </c>
      <c r="O20" s="70">
        <v>14159.48</v>
      </c>
      <c r="P20" s="67">
        <f t="shared" si="5"/>
        <v>0.31343043392893949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>
        <v>4</v>
      </c>
      <c r="M21" s="20">
        <f t="shared" si="4"/>
        <v>0.33333333333333331</v>
      </c>
      <c r="N21" s="6">
        <v>424.26</v>
      </c>
      <c r="O21" s="7">
        <v>513.35</v>
      </c>
      <c r="P21" s="21">
        <f t="shared" si="5"/>
        <v>1.1363377274972039E-2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5</v>
      </c>
      <c r="C25" s="17">
        <f t="shared" si="32"/>
        <v>1</v>
      </c>
      <c r="D25" s="18">
        <f t="shared" si="32"/>
        <v>850201.07</v>
      </c>
      <c r="E25" s="18">
        <f t="shared" si="32"/>
        <v>1028743.29</v>
      </c>
      <c r="F25" s="19">
        <f t="shared" si="32"/>
        <v>1</v>
      </c>
      <c r="G25" s="16">
        <f t="shared" si="32"/>
        <v>58</v>
      </c>
      <c r="H25" s="17">
        <f t="shared" si="32"/>
        <v>1</v>
      </c>
      <c r="I25" s="18">
        <f t="shared" si="32"/>
        <v>330563.56</v>
      </c>
      <c r="J25" s="18">
        <f t="shared" si="32"/>
        <v>399981.91000000003</v>
      </c>
      <c r="K25" s="19">
        <f t="shared" si="32"/>
        <v>0.99999999999999989</v>
      </c>
      <c r="L25" s="16">
        <f t="shared" si="32"/>
        <v>12</v>
      </c>
      <c r="M25" s="17">
        <f t="shared" si="32"/>
        <v>1</v>
      </c>
      <c r="N25" s="18">
        <f t="shared" si="32"/>
        <v>37335.4</v>
      </c>
      <c r="O25" s="18">
        <f t="shared" si="32"/>
        <v>45175.829999999994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15" customHeight="1" x14ac:dyDescent="0.2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9" t="s">
        <v>3</v>
      </c>
      <c r="K34" s="150"/>
      <c r="L34" s="57">
        <f>B25</f>
        <v>5</v>
      </c>
      <c r="M34" s="8">
        <f t="shared" ref="M34:M39" si="38">IF(L34,L34/$L$40,"")</f>
        <v>6.6666666666666666E-2</v>
      </c>
      <c r="N34" s="58">
        <f>D25</f>
        <v>850201.07</v>
      </c>
      <c r="O34" s="58">
        <f>E25</f>
        <v>1028743.29</v>
      </c>
      <c r="P34" s="59">
        <f t="shared" ref="P34:P39" si="39">IF(O34,O34/$O$40,"")</f>
        <v>0.69797311288940467</v>
      </c>
    </row>
    <row r="35" spans="1:33" s="25" customFormat="1" ht="30" customHeight="1" x14ac:dyDescent="0.25">
      <c r="A35" s="43" t="s">
        <v>18</v>
      </c>
      <c r="B35" s="12">
        <f t="shared" si="33"/>
        <v>4</v>
      </c>
      <c r="C35" s="8">
        <f t="shared" si="34"/>
        <v>5.3333333333333337E-2</v>
      </c>
      <c r="D35" s="13">
        <f t="shared" si="35"/>
        <v>953144.86</v>
      </c>
      <c r="E35" s="14">
        <f t="shared" si="36"/>
        <v>1153305.28</v>
      </c>
      <c r="F35" s="21">
        <f t="shared" si="37"/>
        <v>0.78248488638344993</v>
      </c>
      <c r="J35" s="145" t="s">
        <v>1</v>
      </c>
      <c r="K35" s="146"/>
      <c r="L35" s="60">
        <f>G25</f>
        <v>58</v>
      </c>
      <c r="M35" s="8">
        <f t="shared" si="38"/>
        <v>0.77333333333333332</v>
      </c>
      <c r="N35" s="61">
        <f>I25</f>
        <v>330563.56</v>
      </c>
      <c r="O35" s="61">
        <f>J25</f>
        <v>399981.91000000003</v>
      </c>
      <c r="P35" s="59">
        <f t="shared" si="39"/>
        <v>0.27137636914467722</v>
      </c>
    </row>
    <row r="36" spans="1:33" ht="30" customHeight="1" x14ac:dyDescent="0.25">
      <c r="A36" s="43" t="s">
        <v>19</v>
      </c>
      <c r="B36" s="12">
        <f t="shared" si="33"/>
        <v>4</v>
      </c>
      <c r="C36" s="8">
        <f t="shared" si="34"/>
        <v>5.3333333333333337E-2</v>
      </c>
      <c r="D36" s="13">
        <f t="shared" si="35"/>
        <v>68756.099999999991</v>
      </c>
      <c r="E36" s="14">
        <f t="shared" si="36"/>
        <v>83194.880000000005</v>
      </c>
      <c r="F36" s="21">
        <f t="shared" si="37"/>
        <v>5.6445363906150466E-2</v>
      </c>
      <c r="G36" s="25"/>
      <c r="J36" s="145" t="s">
        <v>2</v>
      </c>
      <c r="K36" s="146"/>
      <c r="L36" s="60">
        <f>L25</f>
        <v>12</v>
      </c>
      <c r="M36" s="8">
        <f t="shared" si="38"/>
        <v>0.16</v>
      </c>
      <c r="N36" s="61">
        <f>N25</f>
        <v>37335.4</v>
      </c>
      <c r="O36" s="61">
        <f>O25</f>
        <v>45175.829999999994</v>
      </c>
      <c r="P36" s="59">
        <f t="shared" si="39"/>
        <v>3.0650517965917959E-2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2</v>
      </c>
      <c r="C40" s="8">
        <f t="shared" si="34"/>
        <v>2.6666666666666668E-2</v>
      </c>
      <c r="D40" s="13">
        <f t="shared" si="35"/>
        <v>20537.189999999999</v>
      </c>
      <c r="E40" s="23">
        <f t="shared" si="36"/>
        <v>24850</v>
      </c>
      <c r="F40" s="21">
        <f t="shared" si="37"/>
        <v>1.6860019427491678E-2</v>
      </c>
      <c r="G40" s="25"/>
      <c r="J40" s="147" t="s">
        <v>0</v>
      </c>
      <c r="K40" s="148"/>
      <c r="L40" s="83">
        <f>SUM(L34:L39)</f>
        <v>75</v>
      </c>
      <c r="M40" s="17">
        <f>SUM(M34:M39)</f>
        <v>1</v>
      </c>
      <c r="N40" s="84">
        <f>SUM(N34:N39)</f>
        <v>1218100.0299999998</v>
      </c>
      <c r="O40" s="85">
        <f>SUM(O34:O39)</f>
        <v>1473901.0300000003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61</v>
      </c>
      <c r="C41" s="8">
        <f t="shared" si="34"/>
        <v>0.81333333333333335</v>
      </c>
      <c r="D41" s="13">
        <f t="shared" si="35"/>
        <v>175237.61999999997</v>
      </c>
      <c r="E41" s="23">
        <f t="shared" si="36"/>
        <v>212037.52</v>
      </c>
      <c r="F41" s="21">
        <f t="shared" si="37"/>
        <v>0.14386143688358774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3"/>
        <v>4</v>
      </c>
      <c r="C42" s="8">
        <f t="shared" si="34"/>
        <v>5.3333333333333337E-2</v>
      </c>
      <c r="D42" s="13">
        <f t="shared" si="35"/>
        <v>424.26</v>
      </c>
      <c r="E42" s="14">
        <f t="shared" si="36"/>
        <v>513.35</v>
      </c>
      <c r="F42" s="21">
        <f t="shared" si="37"/>
        <v>3.4829339932003435E-4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75</v>
      </c>
      <c r="C46" s="17">
        <f>SUM(C34:C45)</f>
        <v>1</v>
      </c>
      <c r="D46" s="18">
        <f>SUM(D34:D45)</f>
        <v>1218100.0299999998</v>
      </c>
      <c r="E46" s="18">
        <f>SUM(E34:E45)</f>
        <v>1473901.0300000003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4" zoomScale="80" zoomScaleNormal="80" workbookViewId="0">
      <selection activeCell="N21" sqref="N21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44860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MUNICIPAL DEL PAISATGE URBÀ I LA QUALITAT DE VIDA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89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5</v>
      </c>
      <c r="H14" s="20">
        <f t="shared" si="2"/>
        <v>0.16129032258064516</v>
      </c>
      <c r="I14" s="6">
        <v>123800</v>
      </c>
      <c r="J14" s="7">
        <v>149798</v>
      </c>
      <c r="K14" s="21">
        <f t="shared" si="3"/>
        <v>0.44044099728934055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3.2258064516129031E-2</v>
      </c>
      <c r="I15" s="6">
        <v>14469</v>
      </c>
      <c r="J15" s="7">
        <v>17507.490000000002</v>
      </c>
      <c r="K15" s="21">
        <f t="shared" si="3"/>
        <v>5.1476096847976327E-2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3.2258064516129031E-2</v>
      </c>
      <c r="I19" s="6">
        <v>371.57</v>
      </c>
      <c r="J19" s="7">
        <v>449.6</v>
      </c>
      <c r="K19" s="21">
        <f t="shared" si="3"/>
        <v>1.3219286798307555E-3</v>
      </c>
      <c r="L19" s="2">
        <v>1</v>
      </c>
      <c r="M19" s="20">
        <f t="shared" si="4"/>
        <v>0.16666666666666666</v>
      </c>
      <c r="N19" s="6">
        <v>37847.11</v>
      </c>
      <c r="O19" s="7">
        <v>45795</v>
      </c>
      <c r="P19" s="21">
        <f t="shared" si="5"/>
        <v>0.98175894243155937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2</v>
      </c>
      <c r="C20" s="66">
        <f t="shared" si="0"/>
        <v>1</v>
      </c>
      <c r="D20" s="69">
        <v>50041.64</v>
      </c>
      <c r="E20" s="70">
        <v>60550.38</v>
      </c>
      <c r="F20" s="21">
        <f t="shared" si="1"/>
        <v>1</v>
      </c>
      <c r="G20" s="68">
        <v>24</v>
      </c>
      <c r="H20" s="66">
        <f t="shared" si="2"/>
        <v>0.77419354838709675</v>
      </c>
      <c r="I20" s="69">
        <v>142441.35</v>
      </c>
      <c r="J20" s="70">
        <v>172354.03</v>
      </c>
      <c r="K20" s="67">
        <f t="shared" si="3"/>
        <v>0.5067609771828524</v>
      </c>
      <c r="L20" s="68">
        <v>2</v>
      </c>
      <c r="M20" s="66">
        <f t="shared" si="4"/>
        <v>0.33333333333333331</v>
      </c>
      <c r="N20" s="69">
        <v>493.26</v>
      </c>
      <c r="O20" s="70">
        <v>596.84</v>
      </c>
      <c r="P20" s="67">
        <f t="shared" si="5"/>
        <v>1.2795130630000043E-2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>
        <v>3</v>
      </c>
      <c r="M21" s="20">
        <f t="shared" si="4"/>
        <v>0.5</v>
      </c>
      <c r="N21" s="6">
        <v>209.94</v>
      </c>
      <c r="O21" s="7">
        <v>254.03</v>
      </c>
      <c r="P21" s="21">
        <f t="shared" si="5"/>
        <v>5.4459269384406388E-3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2</v>
      </c>
      <c r="C25" s="17">
        <f t="shared" si="22"/>
        <v>1</v>
      </c>
      <c r="D25" s="18">
        <f t="shared" si="22"/>
        <v>50041.64</v>
      </c>
      <c r="E25" s="18">
        <f t="shared" si="22"/>
        <v>60550.38</v>
      </c>
      <c r="F25" s="19">
        <f t="shared" si="22"/>
        <v>1</v>
      </c>
      <c r="G25" s="16">
        <f t="shared" si="22"/>
        <v>31</v>
      </c>
      <c r="H25" s="17">
        <f t="shared" si="22"/>
        <v>1</v>
      </c>
      <c r="I25" s="18">
        <f t="shared" si="22"/>
        <v>281081.92000000004</v>
      </c>
      <c r="J25" s="18">
        <f t="shared" si="22"/>
        <v>340109.12</v>
      </c>
      <c r="K25" s="19">
        <f t="shared" si="22"/>
        <v>1</v>
      </c>
      <c r="L25" s="16">
        <f t="shared" si="22"/>
        <v>6</v>
      </c>
      <c r="M25" s="17">
        <f t="shared" si="22"/>
        <v>1</v>
      </c>
      <c r="N25" s="18">
        <f t="shared" si="22"/>
        <v>38550.310000000005</v>
      </c>
      <c r="O25" s="18">
        <f t="shared" si="22"/>
        <v>46645.869999999995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customHeight="1" x14ac:dyDescent="0.2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9" t="s">
        <v>3</v>
      </c>
      <c r="K34" s="150"/>
      <c r="L34" s="57">
        <f>B25</f>
        <v>2</v>
      </c>
      <c r="M34" s="8">
        <f>IF(L34,L34/$L$40,"")</f>
        <v>5.128205128205128E-2</v>
      </c>
      <c r="N34" s="58">
        <f>D25</f>
        <v>50041.64</v>
      </c>
      <c r="O34" s="58">
        <f>E25</f>
        <v>60550.38</v>
      </c>
      <c r="P34" s="59">
        <f>IF(O34,O34/$O$40,"")</f>
        <v>0.13536698653986648</v>
      </c>
    </row>
    <row r="35" spans="1:33" s="25" customFormat="1" ht="30" customHeight="1" x14ac:dyDescent="0.25">
      <c r="A35" s="43" t="s">
        <v>18</v>
      </c>
      <c r="B35" s="12">
        <f t="shared" si="23"/>
        <v>5</v>
      </c>
      <c r="C35" s="8">
        <f t="shared" si="24"/>
        <v>0.12820512820512819</v>
      </c>
      <c r="D35" s="13">
        <f t="shared" si="25"/>
        <v>123800</v>
      </c>
      <c r="E35" s="14">
        <f t="shared" si="26"/>
        <v>149798</v>
      </c>
      <c r="F35" s="21">
        <f t="shared" si="27"/>
        <v>0.33488978681387171</v>
      </c>
      <c r="J35" s="145" t="s">
        <v>1</v>
      </c>
      <c r="K35" s="146"/>
      <c r="L35" s="60">
        <f>G25</f>
        <v>31</v>
      </c>
      <c r="M35" s="8">
        <f>IF(L35,L35/$L$40,"")</f>
        <v>0.79487179487179482</v>
      </c>
      <c r="N35" s="61">
        <f>I25</f>
        <v>281081.92000000004</v>
      </c>
      <c r="O35" s="61">
        <f>J25</f>
        <v>340109.12</v>
      </c>
      <c r="P35" s="59">
        <f>IF(O35,O35/$O$40,"")</f>
        <v>0.76035107738590302</v>
      </c>
    </row>
    <row r="36" spans="1:33" ht="30" customHeight="1" x14ac:dyDescent="0.25">
      <c r="A36" s="43" t="s">
        <v>19</v>
      </c>
      <c r="B36" s="12">
        <f t="shared" si="23"/>
        <v>1</v>
      </c>
      <c r="C36" s="8">
        <f t="shared" si="24"/>
        <v>2.564102564102564E-2</v>
      </c>
      <c r="D36" s="13">
        <f t="shared" si="25"/>
        <v>14469</v>
      </c>
      <c r="E36" s="14">
        <f t="shared" si="26"/>
        <v>17507.490000000002</v>
      </c>
      <c r="F36" s="21">
        <f t="shared" si="27"/>
        <v>3.9139905697979885E-2</v>
      </c>
      <c r="G36" s="25"/>
      <c r="J36" s="145" t="s">
        <v>2</v>
      </c>
      <c r="K36" s="146"/>
      <c r="L36" s="60">
        <f>L25</f>
        <v>6</v>
      </c>
      <c r="M36" s="8">
        <f>IF(L36,L36/$L$40,"")</f>
        <v>0.15384615384615385</v>
      </c>
      <c r="N36" s="61">
        <f>N25</f>
        <v>38550.310000000005</v>
      </c>
      <c r="O36" s="61">
        <f>O25</f>
        <v>46645.869999999995</v>
      </c>
      <c r="P36" s="59">
        <f>IF(O36,O36/$O$40,"")</f>
        <v>0.10428193607423045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2</v>
      </c>
      <c r="C40" s="8">
        <f t="shared" si="24"/>
        <v>5.128205128205128E-2</v>
      </c>
      <c r="D40" s="13">
        <f t="shared" si="25"/>
        <v>38218.68</v>
      </c>
      <c r="E40" s="23">
        <f t="shared" si="26"/>
        <v>46244.6</v>
      </c>
      <c r="F40" s="21">
        <f t="shared" si="27"/>
        <v>0.10338485317088861</v>
      </c>
      <c r="G40" s="25"/>
      <c r="J40" s="147" t="s">
        <v>0</v>
      </c>
      <c r="K40" s="148"/>
      <c r="L40" s="83">
        <f>SUM(L34:L39)</f>
        <v>39</v>
      </c>
      <c r="M40" s="17">
        <f>SUM(M34:M39)</f>
        <v>1</v>
      </c>
      <c r="N40" s="84">
        <f>SUM(N34:N39)</f>
        <v>369673.87000000005</v>
      </c>
      <c r="O40" s="85">
        <f>SUM(O34:O39)</f>
        <v>447305.37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28</v>
      </c>
      <c r="C41" s="8">
        <f t="shared" si="24"/>
        <v>0.71794871794871795</v>
      </c>
      <c r="D41" s="13">
        <f t="shared" si="25"/>
        <v>192976.25</v>
      </c>
      <c r="E41" s="23">
        <f t="shared" si="26"/>
        <v>233501.25</v>
      </c>
      <c r="F41" s="21">
        <f t="shared" si="27"/>
        <v>0.5220175425124004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23"/>
        <v>3</v>
      </c>
      <c r="C42" s="8">
        <f t="shared" si="24"/>
        <v>7.6923076923076927E-2</v>
      </c>
      <c r="D42" s="13">
        <f t="shared" si="25"/>
        <v>209.94</v>
      </c>
      <c r="E42" s="14">
        <f t="shared" si="26"/>
        <v>254.03</v>
      </c>
      <c r="F42" s="21">
        <f t="shared" si="27"/>
        <v>5.6791180485939619E-4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39</v>
      </c>
      <c r="C46" s="17">
        <f>SUM(C34:C45)</f>
        <v>1</v>
      </c>
      <c r="D46" s="18">
        <f>SUM(D34:D45)</f>
        <v>369673.87</v>
      </c>
      <c r="E46" s="18">
        <f>SUM(E34:E45)</f>
        <v>447305.37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44971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MUNICIPAL DEL PAISATGE URBÀ I LA QUALITAT DE VIDA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4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4">
      <c r="A15" s="43" t="s">
        <v>19</v>
      </c>
      <c r="B15" s="2">
        <v>1</v>
      </c>
      <c r="C15" s="20">
        <f t="shared" si="0"/>
        <v>0.2</v>
      </c>
      <c r="D15" s="6">
        <v>183923.61</v>
      </c>
      <c r="E15" s="7">
        <v>207530.74</v>
      </c>
      <c r="F15" s="21">
        <f t="shared" si="1"/>
        <v>0.61554712313348525</v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>IF(L15,L15/$L$25,"")</f>
        <v>5.2631578947368418E-2</v>
      </c>
      <c r="N15" s="6">
        <v>25209.09</v>
      </c>
      <c r="O15" s="7">
        <v>30503</v>
      </c>
      <c r="P15" s="21">
        <f>IF(O15,O15/$O$25,"")</f>
        <v>0.41514755751201632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4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4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4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2.564102564102564E-2</v>
      </c>
      <c r="I19" s="6">
        <v>24793.39</v>
      </c>
      <c r="J19" s="7">
        <v>30000</v>
      </c>
      <c r="K19" s="21">
        <f t="shared" si="3"/>
        <v>0.20210456876914476</v>
      </c>
      <c r="L19" s="2">
        <v>1</v>
      </c>
      <c r="M19" s="20">
        <f>IF(L19,L19/$L$25,"")</f>
        <v>5.2631578947368418E-2</v>
      </c>
      <c r="N19" s="6">
        <v>1775.72</v>
      </c>
      <c r="O19" s="7">
        <v>2148.62</v>
      </c>
      <c r="P19" s="21">
        <f>IF(O19,O19/$O$25,"")</f>
        <v>2.9242839885305329E-2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4">
      <c r="A20" s="80" t="s">
        <v>29</v>
      </c>
      <c r="B20" s="68">
        <v>4</v>
      </c>
      <c r="C20" s="66">
        <f t="shared" si="0"/>
        <v>0.8</v>
      </c>
      <c r="D20" s="69">
        <v>107122.05</v>
      </c>
      <c r="E20" s="70">
        <v>129617.68</v>
      </c>
      <c r="F20" s="21">
        <f t="shared" si="1"/>
        <v>0.38445287686651475</v>
      </c>
      <c r="G20" s="68">
        <v>38</v>
      </c>
      <c r="H20" s="66">
        <f t="shared" si="2"/>
        <v>0.97435897435897434</v>
      </c>
      <c r="I20" s="69">
        <v>97882.65</v>
      </c>
      <c r="J20" s="70">
        <v>118438.01</v>
      </c>
      <c r="K20" s="67">
        <f t="shared" si="3"/>
        <v>0.79789543123085516</v>
      </c>
      <c r="L20" s="68">
        <v>10</v>
      </c>
      <c r="M20" s="66">
        <f>IF(L20,L20/$L$25,"")</f>
        <v>0.52631578947368418</v>
      </c>
      <c r="N20" s="69">
        <v>32041.53</v>
      </c>
      <c r="O20" s="70">
        <v>38770.25</v>
      </c>
      <c r="P20" s="67">
        <f>IF(O20,O20/$O$25,"")</f>
        <v>0.52766529822083896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>
        <v>7</v>
      </c>
      <c r="M21" s="20">
        <f>IF(L21,L21/$L$25,"")</f>
        <v>0.36842105263157893</v>
      </c>
      <c r="N21" s="6">
        <v>1696.87</v>
      </c>
      <c r="O21" s="7">
        <v>2053.21</v>
      </c>
      <c r="P21" s="21">
        <f>IF(O21,O21/$O$25,"")</f>
        <v>2.7944304381839393E-2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4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45">
      <c r="A25" s="82" t="s">
        <v>0</v>
      </c>
      <c r="B25" s="16">
        <f t="shared" ref="B25:AE25" si="30">SUM(B13:B24)</f>
        <v>5</v>
      </c>
      <c r="C25" s="17">
        <f t="shared" si="30"/>
        <v>1</v>
      </c>
      <c r="D25" s="18">
        <f t="shared" si="30"/>
        <v>291045.65999999997</v>
      </c>
      <c r="E25" s="18">
        <f t="shared" si="30"/>
        <v>337148.42</v>
      </c>
      <c r="F25" s="19">
        <f t="shared" si="30"/>
        <v>1</v>
      </c>
      <c r="G25" s="16">
        <f t="shared" si="30"/>
        <v>39</v>
      </c>
      <c r="H25" s="17">
        <f t="shared" si="30"/>
        <v>1</v>
      </c>
      <c r="I25" s="18">
        <f t="shared" si="30"/>
        <v>122676.04</v>
      </c>
      <c r="J25" s="18">
        <f t="shared" si="30"/>
        <v>148438.01</v>
      </c>
      <c r="K25" s="19">
        <f t="shared" si="30"/>
        <v>0.99999999999999989</v>
      </c>
      <c r="L25" s="16">
        <f t="shared" si="30"/>
        <v>19</v>
      </c>
      <c r="M25" s="17">
        <f t="shared" si="30"/>
        <v>1</v>
      </c>
      <c r="N25" s="18">
        <f t="shared" si="30"/>
        <v>60723.21</v>
      </c>
      <c r="O25" s="18">
        <f t="shared" si="30"/>
        <v>73475.08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4">
      <c r="B26" s="26"/>
      <c r="H26" s="26"/>
      <c r="N26" s="26"/>
    </row>
    <row r="27" spans="1:31" s="49" customFormat="1" ht="34.15" customHeight="1" x14ac:dyDescent="0.4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4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4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9" t="s">
        <v>3</v>
      </c>
      <c r="K34" s="150"/>
      <c r="L34" s="57">
        <f>B25</f>
        <v>5</v>
      </c>
      <c r="M34" s="8">
        <f t="shared" ref="M34:M39" si="36">IF(L34,L34/$L$40,"")</f>
        <v>7.9365079365079361E-2</v>
      </c>
      <c r="N34" s="58">
        <f>D25</f>
        <v>291045.65999999997</v>
      </c>
      <c r="O34" s="58">
        <f>E25</f>
        <v>337148.42</v>
      </c>
      <c r="P34" s="59">
        <f t="shared" ref="P34:P39" si="37">IF(O34,O34/$O$40,"")</f>
        <v>0.60306140553299759</v>
      </c>
    </row>
    <row r="35" spans="1:33" s="25" customFormat="1" ht="30" customHeight="1" x14ac:dyDescent="0.4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39</v>
      </c>
      <c r="M35" s="8">
        <f t="shared" si="36"/>
        <v>0.61904761904761907</v>
      </c>
      <c r="N35" s="61">
        <f>I25</f>
        <v>122676.04</v>
      </c>
      <c r="O35" s="61">
        <f>J25</f>
        <v>148438.01</v>
      </c>
      <c r="P35" s="59">
        <f t="shared" si="37"/>
        <v>0.26551284133296887</v>
      </c>
    </row>
    <row r="36" spans="1:33" ht="30" customHeight="1" x14ac:dyDescent="0.4">
      <c r="A36" s="43" t="s">
        <v>19</v>
      </c>
      <c r="B36" s="12">
        <f t="shared" si="31"/>
        <v>2</v>
      </c>
      <c r="C36" s="8">
        <f t="shared" si="32"/>
        <v>3.1746031746031744E-2</v>
      </c>
      <c r="D36" s="13">
        <f t="shared" si="33"/>
        <v>209132.69999999998</v>
      </c>
      <c r="E36" s="14">
        <f t="shared" si="34"/>
        <v>238033.74</v>
      </c>
      <c r="F36" s="21">
        <f t="shared" si="35"/>
        <v>0.42577379365644397</v>
      </c>
      <c r="G36" s="25"/>
      <c r="J36" s="145" t="s">
        <v>2</v>
      </c>
      <c r="K36" s="146"/>
      <c r="L36" s="60">
        <f>L25</f>
        <v>19</v>
      </c>
      <c r="M36" s="8">
        <f t="shared" si="36"/>
        <v>0.30158730158730157</v>
      </c>
      <c r="N36" s="61">
        <f>N25</f>
        <v>60723.21</v>
      </c>
      <c r="O36" s="61">
        <f>O25</f>
        <v>73475.08</v>
      </c>
      <c r="P36" s="59">
        <f t="shared" si="37"/>
        <v>0.13142575313403351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4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4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5">
      <c r="A40" s="44" t="s">
        <v>28</v>
      </c>
      <c r="B40" s="12">
        <f t="shared" si="31"/>
        <v>2</v>
      </c>
      <c r="C40" s="8">
        <f t="shared" si="32"/>
        <v>3.1746031746031744E-2</v>
      </c>
      <c r="D40" s="13">
        <f t="shared" si="33"/>
        <v>26569.11</v>
      </c>
      <c r="E40" s="23">
        <f t="shared" si="34"/>
        <v>32148.62</v>
      </c>
      <c r="F40" s="21">
        <f t="shared" si="35"/>
        <v>5.7504620555974238E-2</v>
      </c>
      <c r="G40" s="25"/>
      <c r="J40" s="147" t="s">
        <v>0</v>
      </c>
      <c r="K40" s="148"/>
      <c r="L40" s="83">
        <f>SUM(L34:L39)</f>
        <v>63</v>
      </c>
      <c r="M40" s="17">
        <f>SUM(M34:M39)</f>
        <v>1</v>
      </c>
      <c r="N40" s="84">
        <f>SUM(N34:N39)</f>
        <v>474444.91</v>
      </c>
      <c r="O40" s="85">
        <f>SUM(O34:O39)</f>
        <v>559061.51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4">
      <c r="A41" s="45" t="s">
        <v>29</v>
      </c>
      <c r="B41" s="12">
        <f t="shared" si="31"/>
        <v>52</v>
      </c>
      <c r="C41" s="8">
        <f t="shared" si="32"/>
        <v>0.82539682539682535</v>
      </c>
      <c r="D41" s="13">
        <f t="shared" si="33"/>
        <v>237046.23</v>
      </c>
      <c r="E41" s="23">
        <f t="shared" si="34"/>
        <v>286825.94</v>
      </c>
      <c r="F41" s="21">
        <f t="shared" si="35"/>
        <v>0.51304898453839187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1"/>
        <v>7</v>
      </c>
      <c r="C42" s="8">
        <f t="shared" si="32"/>
        <v>0.1111111111111111</v>
      </c>
      <c r="D42" s="13">
        <f t="shared" si="33"/>
        <v>1696.87</v>
      </c>
      <c r="E42" s="14">
        <f t="shared" si="34"/>
        <v>2053.21</v>
      </c>
      <c r="F42" s="21">
        <f t="shared" si="35"/>
        <v>3.6726012491899145E-3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63</v>
      </c>
      <c r="C46" s="17">
        <f>SUM(C34:C45)</f>
        <v>1</v>
      </c>
      <c r="D46" s="18">
        <f>SUM(D34:D45)</f>
        <v>474444.91000000003</v>
      </c>
      <c r="E46" s="18">
        <f>SUM(E34:E45)</f>
        <v>559061.51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abSelected="1" zoomScale="80" zoomScaleNormal="80" workbookViewId="0">
      <selection activeCell="B8" sqref="B8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MUNICIPAL DEL PAISATGE URBÀ I LA QUALITAT DE VIDA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1</v>
      </c>
      <c r="H13" s="20">
        <f t="shared" ref="H13:H24" si="2">IF(G13,G13/$G$25,"")</f>
        <v>5.7471264367816091E-3</v>
      </c>
      <c r="I13" s="10">
        <f>'CONTRACTACIO 1r TR 2022'!I13+'CONTRACTACIO 2n TR 2022'!I13+'CONTRACTACIO 3r TR 2022'!I13+'CONTRACTACIO 4t TR 2022'!I13</f>
        <v>563.75</v>
      </c>
      <c r="J13" s="10">
        <f>'CONTRACTACIO 1r TR 2022'!J13+'CONTRACTACIO 2n TR 2022'!J13+'CONTRACTACIO 3r TR 2022'!J13+'CONTRACTACIO 4t TR 2022'!J13</f>
        <v>682.14</v>
      </c>
      <c r="K13" s="21">
        <f t="shared" ref="K13:K24" si="3">IF(J13,J13/$J$25,"")</f>
        <v>6.2462146390873468E-4</v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2022'!B14+'CONTRACTACIO 2n TR 2022'!B14+'CONTRACTACIO 3r TR 2022'!B14+'CONTRACTACIO 4t TR 2022'!B14</f>
        <v>2</v>
      </c>
      <c r="C14" s="20">
        <f t="shared" si="0"/>
        <v>0.10526315789473684</v>
      </c>
      <c r="D14" s="13">
        <f>'CONTRACTACIO 1r TR 2022'!D14+'CONTRACTACIO 2n TR 2022'!D14+'CONTRACTACIO 3r TR 2022'!D14+'CONTRACTACIO 4t TR 2022'!D14</f>
        <v>791534.86</v>
      </c>
      <c r="E14" s="13">
        <f>'CONTRACTACIO 1r TR 2022'!E14+'CONTRACTACIO 2n TR 2022'!E14+'CONTRACTACIO 3r TR 2022'!E14+'CONTRACTACIO 4t TR 2022'!E14</f>
        <v>957757.18</v>
      </c>
      <c r="F14" s="21">
        <f t="shared" si="1"/>
        <v>0.6417758798195542</v>
      </c>
      <c r="G14" s="9">
        <f>'CONTRACTACIO 1r TR 2022'!G14+'CONTRACTACIO 2n TR 2022'!G14+'CONTRACTACIO 3r TR 2022'!G14+'CONTRACTACIO 4t TR 2022'!G14</f>
        <v>7</v>
      </c>
      <c r="H14" s="20">
        <f t="shared" si="2"/>
        <v>4.0229885057471264E-2</v>
      </c>
      <c r="I14" s="13">
        <f>'CONTRACTACIO 1r TR 2022'!I14+'CONTRACTACIO 2n TR 2022'!I14+'CONTRACTACIO 3r TR 2022'!I14+'CONTRACTACIO 4t TR 2022'!I14</f>
        <v>285410</v>
      </c>
      <c r="J14" s="13">
        <f>'CONTRACTACIO 1r TR 2022'!J14+'CONTRACTACIO 2n TR 2022'!J14+'CONTRACTACIO 3r TR 2022'!J14+'CONTRACTACIO 4t TR 2022'!J14</f>
        <v>345346.1</v>
      </c>
      <c r="K14" s="21">
        <f t="shared" si="3"/>
        <v>0.3162262681226321</v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2</v>
      </c>
      <c r="C15" s="20">
        <f t="shared" si="0"/>
        <v>0.10526315789473684</v>
      </c>
      <c r="D15" s="13">
        <f>'CONTRACTACIO 1r TR 2022'!D15+'CONTRACTACIO 2n TR 2022'!D15+'CONTRACTACIO 3r TR 2022'!D15+'CONTRACTACIO 4t TR 2022'!D15</f>
        <v>210773.61</v>
      </c>
      <c r="E15" s="13">
        <f>'CONTRACTACIO 1r TR 2022'!E15+'CONTRACTACIO 2n TR 2022'!E15+'CONTRACTACIO 3r TR 2022'!E15+'CONTRACTACIO 4t TR 2022'!E15</f>
        <v>240019.24</v>
      </c>
      <c r="F15" s="21">
        <f t="shared" si="1"/>
        <v>0.16083258068044004</v>
      </c>
      <c r="G15" s="9">
        <f>'CONTRACTACIO 1r TR 2022'!G15+'CONTRACTACIO 2n TR 2022'!G15+'CONTRACTACIO 3r TR 2022'!G15+'CONTRACTACIO 4t TR 2022'!G15</f>
        <v>3</v>
      </c>
      <c r="H15" s="20">
        <f t="shared" si="2"/>
        <v>1.7241379310344827E-2</v>
      </c>
      <c r="I15" s="13">
        <f>'CONTRACTACIO 1r TR 2022'!I15+'CONTRACTACIO 2n TR 2022'!I15+'CONTRACTACIO 3r TR 2022'!I15+'CONTRACTACIO 4t TR 2022'!I15</f>
        <v>31166.01</v>
      </c>
      <c r="J15" s="13">
        <f>'CONTRACTACIO 1r TR 2022'!J15+'CONTRACTACIO 2n TR 2022'!J15+'CONTRACTACIO 3r TR 2022'!J15+'CONTRACTACIO 4t TR 2022'!J15</f>
        <v>37710.870000000003</v>
      </c>
      <c r="K15" s="21">
        <f t="shared" si="3"/>
        <v>3.4531062281455402E-2</v>
      </c>
      <c r="L15" s="9">
        <f>'CONTRACTACIO 1r TR 2022'!L15+'CONTRACTACIO 2n TR 2022'!L15+'CONTRACTACIO 3r TR 2022'!L15+'CONTRACTACIO 4t TR 2022'!L15</f>
        <v>2</v>
      </c>
      <c r="M15" s="20">
        <f t="shared" si="4"/>
        <v>4.1666666666666664E-2</v>
      </c>
      <c r="N15" s="13">
        <f>'CONTRACTACIO 1r TR 2022'!N15+'CONTRACTACIO 2n TR 2022'!N15+'CONTRACTACIO 3r TR 2022'!N15+'CONTRACTACIO 4t TR 2022'!N15</f>
        <v>50418.18</v>
      </c>
      <c r="O15" s="13">
        <f>'CONTRACTACIO 1r TR 2022'!O15+'CONTRACTACIO 2n TR 2022'!O15+'CONTRACTACIO 3r TR 2022'!O15+'CONTRACTACIO 4t TR 2022'!O15</f>
        <v>61006</v>
      </c>
      <c r="P15" s="21">
        <f t="shared" si="5"/>
        <v>0.33118732387385263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0</v>
      </c>
      <c r="H18" s="20" t="str">
        <f t="shared" si="2"/>
        <v/>
      </c>
      <c r="I18" s="13">
        <f>'CONTRACTACIO 1r TR 2022'!I18+'CONTRACTACIO 2n TR 2022'!I18+'CONTRACTACIO 3r TR 2022'!I18+'CONTRACTACIO 4t TR 2022'!I18</f>
        <v>0</v>
      </c>
      <c r="J18" s="13">
        <f>'CONTRACTACIO 1r TR 2022'!J18+'CONTRACTACIO 2n TR 2022'!J18+'CONTRACTACIO 3r TR 2022'!J18+'CONTRACTACIO 4t TR 2022'!J18</f>
        <v>0</v>
      </c>
      <c r="K18" s="21" t="str">
        <f t="shared" si="3"/>
        <v/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9</v>
      </c>
      <c r="H19" s="20">
        <f t="shared" si="2"/>
        <v>5.1724137931034482E-2</v>
      </c>
      <c r="I19" s="13">
        <f>'CONTRACTACIO 1r TR 2022'!I19+'CONTRACTACIO 2n TR 2022'!I19+'CONTRACTACIO 3r TR 2022'!I19+'CONTRACTACIO 4t TR 2022'!I19</f>
        <v>83008.760000000009</v>
      </c>
      <c r="J19" s="13">
        <f>'CONTRACTACIO 1r TR 2022'!J19+'CONTRACTACIO 2n TR 2022'!J19+'CONTRACTACIO 3r TR 2022'!J19+'CONTRACTACIO 4t TR 2022'!J19</f>
        <v>100440.6</v>
      </c>
      <c r="K19" s="21">
        <f t="shared" si="3"/>
        <v>9.1971376268612987E-2</v>
      </c>
      <c r="L19" s="9">
        <f>'CONTRACTACIO 1r TR 2022'!L19+'CONTRACTACIO 2n TR 2022'!L19+'CONTRACTACIO 3r TR 2022'!L19+'CONTRACTACIO 4t TR 2022'!L19</f>
        <v>2</v>
      </c>
      <c r="M19" s="20">
        <f t="shared" si="4"/>
        <v>4.1666666666666664E-2</v>
      </c>
      <c r="N19" s="13">
        <f>'CONTRACTACIO 1r TR 2022'!N19+'CONTRACTACIO 2n TR 2022'!N19+'CONTRACTACIO 3r TR 2022'!N19+'CONTRACTACIO 4t TR 2022'!N19</f>
        <v>39622.83</v>
      </c>
      <c r="O19" s="13">
        <f>'CONTRACTACIO 1r TR 2022'!O19+'CONTRACTACIO 2n TR 2022'!O19+'CONTRACTACIO 3r TR 2022'!O19+'CONTRACTACIO 4t TR 2022'!O19</f>
        <v>47943.62</v>
      </c>
      <c r="P19" s="21">
        <f t="shared" si="5"/>
        <v>0.26027471403837193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2022'!B20+'CONTRACTACIO 2n TR 2022'!B20+'CONTRACTACIO 3r TR 2022'!B20+'CONTRACTACIO 4t TR 2022'!B20</f>
        <v>15</v>
      </c>
      <c r="C20" s="20">
        <f t="shared" si="0"/>
        <v>0.78947368421052633</v>
      </c>
      <c r="D20" s="13">
        <f>'CONTRACTACIO 1r TR 2022'!D20+'CONTRACTACIO 2n TR 2022'!D20+'CONTRACTACIO 3r TR 2022'!D20+'CONTRACTACIO 4t TR 2022'!D20</f>
        <v>243453.03999999998</v>
      </c>
      <c r="E20" s="13">
        <f>'CONTRACTACIO 1r TR 2022'!E20+'CONTRACTACIO 2n TR 2022'!E20+'CONTRACTACIO 3r TR 2022'!E20+'CONTRACTACIO 4t TR 2022'!E20</f>
        <v>294578.17</v>
      </c>
      <c r="F20" s="21">
        <f t="shared" si="1"/>
        <v>0.19739153950000585</v>
      </c>
      <c r="G20" s="9">
        <f>'CONTRACTACIO 1r TR 2022'!G20+'CONTRACTACIO 2n TR 2022'!G20+'CONTRACTACIO 3r TR 2022'!G20+'CONTRACTACIO 4t TR 2022'!G20</f>
        <v>154</v>
      </c>
      <c r="H20" s="20">
        <f t="shared" si="2"/>
        <v>0.88505747126436785</v>
      </c>
      <c r="I20" s="13">
        <f>'CONTRACTACIO 1r TR 2022'!I20+'CONTRACTACIO 2n TR 2022'!I20+'CONTRACTACIO 3r TR 2022'!I20+'CONTRACTACIO 4t TR 2022'!I20</f>
        <v>502401.42000000004</v>
      </c>
      <c r="J20" s="13">
        <f>'CONTRACTACIO 1r TR 2022'!J20+'CONTRACTACIO 2n TR 2022'!J20+'CONTRACTACIO 3r TR 2022'!J20+'CONTRACTACIO 4t TR 2022'!J20</f>
        <v>607905.72</v>
      </c>
      <c r="K20" s="21">
        <f t="shared" si="3"/>
        <v>0.55664667186339079</v>
      </c>
      <c r="L20" s="9">
        <f>'CONTRACTACIO 1r TR 2022'!L20+'CONTRACTACIO 2n TR 2022'!L20+'CONTRACTACIO 3r TR 2022'!L20+'CONTRACTACIO 4t TR 2022'!L20</f>
        <v>24</v>
      </c>
      <c r="M20" s="20">
        <f t="shared" si="4"/>
        <v>0.5</v>
      </c>
      <c r="N20" s="13">
        <f>'CONTRACTACIO 1r TR 2022'!N20+'CONTRACTACIO 2n TR 2022'!N20+'CONTRACTACIO 3r TR 2022'!N20+'CONTRACTACIO 4t TR 2022'!N20</f>
        <v>58422.709999999992</v>
      </c>
      <c r="O20" s="13">
        <f>'CONTRACTACIO 1r TR 2022'!O20+'CONTRACTACIO 2n TR 2022'!O20+'CONTRACTACIO 3r TR 2022'!O20+'CONTRACTACIO 4t TR 2022'!O20</f>
        <v>70691.47</v>
      </c>
      <c r="P20" s="21">
        <f t="shared" si="5"/>
        <v>0.38376747811704975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39.950000000000003" customHeight="1" x14ac:dyDescent="0.25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20</v>
      </c>
      <c r="M21" s="20">
        <f t="shared" si="4"/>
        <v>0.41666666666666669</v>
      </c>
      <c r="N21" s="13">
        <f>'CONTRACTACIO 1r TR 2022'!N21+'CONTRACTACIO 2n TR 2022'!N21+'CONTRACTACIO 3r TR 2022'!N21+'CONTRACTACIO 4t TR 2022'!N21</f>
        <v>3770.93</v>
      </c>
      <c r="O21" s="13">
        <f>'CONTRACTACIO 1r TR 2022'!O21+'CONTRACTACIO 2n TR 2022'!O21+'CONTRACTACIO 3r TR 2022'!O21+'CONTRACTACIO 4t TR 2022'!O21</f>
        <v>4562.82</v>
      </c>
      <c r="P21" s="21">
        <f t="shared" si="5"/>
        <v>2.4770483970725701E-2</v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39.950000000000003" customHeight="1" x14ac:dyDescent="0.3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19</v>
      </c>
      <c r="C25" s="17">
        <f t="shared" si="12"/>
        <v>1</v>
      </c>
      <c r="D25" s="18">
        <f t="shared" si="12"/>
        <v>1245761.51</v>
      </c>
      <c r="E25" s="18">
        <f t="shared" si="12"/>
        <v>1492354.5899999999</v>
      </c>
      <c r="F25" s="19">
        <f t="shared" si="12"/>
        <v>1</v>
      </c>
      <c r="G25" s="16">
        <f t="shared" si="12"/>
        <v>174</v>
      </c>
      <c r="H25" s="17">
        <f t="shared" si="12"/>
        <v>1</v>
      </c>
      <c r="I25" s="18">
        <f t="shared" si="12"/>
        <v>902549.94000000006</v>
      </c>
      <c r="J25" s="18">
        <f t="shared" si="12"/>
        <v>1092085.43</v>
      </c>
      <c r="K25" s="19">
        <f t="shared" si="12"/>
        <v>1</v>
      </c>
      <c r="L25" s="16">
        <f t="shared" si="12"/>
        <v>48</v>
      </c>
      <c r="M25" s="17">
        <f t="shared" si="12"/>
        <v>1</v>
      </c>
      <c r="N25" s="18">
        <f t="shared" si="12"/>
        <v>152234.65</v>
      </c>
      <c r="O25" s="18">
        <f t="shared" si="12"/>
        <v>184203.91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customHeight="1" x14ac:dyDescent="0.2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15" customHeight="1" thickBot="1" x14ac:dyDescent="0.3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1</v>
      </c>
      <c r="C34" s="8">
        <f t="shared" ref="C34:C40" si="14">IF(B34,B34/$B$46,"")</f>
        <v>4.1493775933609959E-3</v>
      </c>
      <c r="D34" s="10">
        <f t="shared" ref="D34:D43" si="15">D13+I13+N13+S13+X13+AC13</f>
        <v>563.75</v>
      </c>
      <c r="E34" s="11">
        <f t="shared" ref="E34:E43" si="16">E13+J13+O13+T13+Y13+AD13</f>
        <v>682.14</v>
      </c>
      <c r="F34" s="21">
        <f t="shared" ref="F34:F40" si="17">IF(E34,E34/$E$46,"")</f>
        <v>2.4638054486118052E-4</v>
      </c>
      <c r="J34" s="149" t="s">
        <v>3</v>
      </c>
      <c r="K34" s="150"/>
      <c r="L34" s="57">
        <f>B25</f>
        <v>19</v>
      </c>
      <c r="M34" s="8">
        <f t="shared" ref="M34:M39" si="18">IF(L34,L34/$L$40,"")</f>
        <v>7.8838174273858919E-2</v>
      </c>
      <c r="N34" s="58">
        <f>D25</f>
        <v>1245761.51</v>
      </c>
      <c r="O34" s="58">
        <f>E25</f>
        <v>1492354.5899999999</v>
      </c>
      <c r="P34" s="59">
        <f t="shared" ref="P34:P39" si="19">IF(O34,O34/$O$40,"")</f>
        <v>0.53902005015141108</v>
      </c>
    </row>
    <row r="35" spans="1:33" s="25" customFormat="1" ht="30" customHeight="1" x14ac:dyDescent="0.25">
      <c r="A35" s="43" t="s">
        <v>18</v>
      </c>
      <c r="B35" s="12">
        <f t="shared" si="13"/>
        <v>9</v>
      </c>
      <c r="C35" s="8">
        <f t="shared" si="14"/>
        <v>3.7344398340248962E-2</v>
      </c>
      <c r="D35" s="13">
        <f t="shared" si="15"/>
        <v>1076944.8599999999</v>
      </c>
      <c r="E35" s="14">
        <f t="shared" si="16"/>
        <v>1303103.28</v>
      </c>
      <c r="F35" s="21">
        <f t="shared" si="17"/>
        <v>0.47066481387514514</v>
      </c>
      <c r="J35" s="145" t="s">
        <v>1</v>
      </c>
      <c r="K35" s="146"/>
      <c r="L35" s="60">
        <f>G25</f>
        <v>174</v>
      </c>
      <c r="M35" s="8">
        <f t="shared" si="18"/>
        <v>0.72199170124481327</v>
      </c>
      <c r="N35" s="61">
        <f>I25</f>
        <v>902549.94000000006</v>
      </c>
      <c r="O35" s="61">
        <f>J25</f>
        <v>1092085.43</v>
      </c>
      <c r="P35" s="59">
        <f t="shared" si="19"/>
        <v>0.3944477721264793</v>
      </c>
    </row>
    <row r="36" spans="1:33" s="25" customFormat="1" ht="30" customHeight="1" x14ac:dyDescent="0.25">
      <c r="A36" s="43" t="s">
        <v>19</v>
      </c>
      <c r="B36" s="12">
        <f t="shared" si="13"/>
        <v>7</v>
      </c>
      <c r="C36" s="8">
        <f t="shared" si="14"/>
        <v>2.9045643153526972E-2</v>
      </c>
      <c r="D36" s="13">
        <f t="shared" si="15"/>
        <v>292357.8</v>
      </c>
      <c r="E36" s="14">
        <f t="shared" si="16"/>
        <v>338736.11</v>
      </c>
      <c r="F36" s="21">
        <f t="shared" si="17"/>
        <v>0.12234730018171751</v>
      </c>
      <c r="J36" s="145" t="s">
        <v>2</v>
      </c>
      <c r="K36" s="146"/>
      <c r="L36" s="60">
        <f>L25</f>
        <v>48</v>
      </c>
      <c r="M36" s="8">
        <f t="shared" si="18"/>
        <v>0.19917012448132779</v>
      </c>
      <c r="N36" s="61">
        <f>N25</f>
        <v>152234.65</v>
      </c>
      <c r="O36" s="61">
        <f>O25</f>
        <v>184203.91</v>
      </c>
      <c r="P36" s="59">
        <f t="shared" si="19"/>
        <v>6.653217772210962E-2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11</v>
      </c>
      <c r="C40" s="8">
        <f t="shared" si="14"/>
        <v>4.5643153526970952E-2</v>
      </c>
      <c r="D40" s="13">
        <f t="shared" si="15"/>
        <v>122631.59000000001</v>
      </c>
      <c r="E40" s="23">
        <f t="shared" si="16"/>
        <v>148384.22</v>
      </c>
      <c r="F40" s="21">
        <f t="shared" si="17"/>
        <v>5.3594547999532768E-2</v>
      </c>
      <c r="G40" s="25"/>
      <c r="H40" s="25"/>
      <c r="I40" s="25"/>
      <c r="J40" s="147" t="s">
        <v>0</v>
      </c>
      <c r="K40" s="148"/>
      <c r="L40" s="83">
        <f>SUM(L34:L39)</f>
        <v>241</v>
      </c>
      <c r="M40" s="17">
        <f>SUM(M34:M39)</f>
        <v>1</v>
      </c>
      <c r="N40" s="84">
        <f>SUM(N34:N39)</f>
        <v>2300546.1</v>
      </c>
      <c r="O40" s="85">
        <f>SUM(O34:O39)</f>
        <v>2768643.9299999997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193</v>
      </c>
      <c r="C41" s="8">
        <f>IF(B41,B41/$B$46,"")</f>
        <v>0.80082987551867224</v>
      </c>
      <c r="D41" s="13">
        <f t="shared" si="15"/>
        <v>804277.16999999993</v>
      </c>
      <c r="E41" s="23">
        <f t="shared" si="16"/>
        <v>973175.35999999987</v>
      </c>
      <c r="F41" s="21">
        <f>IF(E41,E41/$E$46,"")</f>
        <v>0.35149892315694065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25">
      <c r="A42" s="46" t="s">
        <v>32</v>
      </c>
      <c r="B42" s="12">
        <f t="shared" si="13"/>
        <v>20</v>
      </c>
      <c r="C42" s="8">
        <f>IF(B42,B42/$B$46,"")</f>
        <v>8.2987551867219914E-2</v>
      </c>
      <c r="D42" s="13">
        <f t="shared" si="15"/>
        <v>3770.93</v>
      </c>
      <c r="E42" s="14">
        <f t="shared" si="16"/>
        <v>4562.82</v>
      </c>
      <c r="F42" s="21">
        <f>IF(E42,E42/$E$46,"")</f>
        <v>1.6480342418029902E-3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241</v>
      </c>
      <c r="C46" s="17">
        <f>SUM(C34:C45)</f>
        <v>1</v>
      </c>
      <c r="D46" s="18">
        <f>SUM(D34:D45)</f>
        <v>2300546.1</v>
      </c>
      <c r="E46" s="18">
        <f>SUM(E34:E45)</f>
        <v>2768643.9299999992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2023-02-21T15:11:23Z</dcterms:modified>
</cp:coreProperties>
</file>