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0" yWindow="780" windowWidth="13560" windowHeight="13725" tabRatio="851" firstSheet="3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V23" i="7"/>
  <c r="W23" i="7" s="1"/>
  <c r="T23" i="7"/>
  <c r="U23" i="7"/>
  <c r="S23" i="7"/>
  <c r="Q23" i="7"/>
  <c r="R23" i="7"/>
  <c r="O23" i="7"/>
  <c r="N23" i="7"/>
  <c r="L23" i="7"/>
  <c r="M23" i="7"/>
  <c r="J23" i="7"/>
  <c r="K23" i="7" s="1"/>
  <c r="I23" i="7"/>
  <c r="G23" i="7"/>
  <c r="H23" i="7" s="1"/>
  <c r="E23" i="7"/>
  <c r="D23" i="7"/>
  <c r="B23" i="7"/>
  <c r="C23" i="7" s="1"/>
  <c r="B8" i="7"/>
  <c r="B8" i="6"/>
  <c r="B8" i="5"/>
  <c r="B8" i="4"/>
  <c r="AD22" i="7"/>
  <c r="AE22" i="7"/>
  <c r="AC22" i="7"/>
  <c r="AA22" i="7"/>
  <c r="AB22" i="7" s="1"/>
  <c r="Y22" i="7"/>
  <c r="Z22" i="7"/>
  <c r="X22" i="7"/>
  <c r="V22" i="7"/>
  <c r="W22" i="7"/>
  <c r="T22" i="7"/>
  <c r="S22" i="7"/>
  <c r="Q22" i="7"/>
  <c r="R22" i="7"/>
  <c r="O22" i="7"/>
  <c r="P22" i="7" s="1"/>
  <c r="N22" i="7"/>
  <c r="L22" i="7"/>
  <c r="M22" i="7" s="1"/>
  <c r="J22" i="7"/>
  <c r="I22" i="7"/>
  <c r="G22" i="7"/>
  <c r="E22" i="7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25" i="1"/>
  <c r="C18" i="1" s="1"/>
  <c r="B16" i="7"/>
  <c r="C16" i="7"/>
  <c r="D16" i="7"/>
  <c r="J24" i="7"/>
  <c r="E24" i="7"/>
  <c r="O24" i="7"/>
  <c r="E45" i="7" s="1"/>
  <c r="F45" i="7" s="1"/>
  <c r="P24" i="7"/>
  <c r="T24" i="7"/>
  <c r="U24" i="7" s="1"/>
  <c r="Y24" i="7"/>
  <c r="Z24" i="7"/>
  <c r="AD24" i="7"/>
  <c r="AE24" i="7" s="1"/>
  <c r="E13" i="7"/>
  <c r="J13" i="7"/>
  <c r="O13" i="7"/>
  <c r="T13" i="7"/>
  <c r="Y13" i="7"/>
  <c r="Z13" i="7"/>
  <c r="AD13" i="7"/>
  <c r="AE13" i="7" s="1"/>
  <c r="E20" i="7"/>
  <c r="J20" i="7"/>
  <c r="O20" i="7"/>
  <c r="AD20" i="7"/>
  <c r="T20" i="7"/>
  <c r="U20" i="7"/>
  <c r="Y20" i="7"/>
  <c r="E21" i="7"/>
  <c r="J21" i="7"/>
  <c r="O21" i="7"/>
  <c r="P21" i="7" s="1"/>
  <c r="AD21" i="7"/>
  <c r="T21" i="7"/>
  <c r="U21" i="7" s="1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 s="1"/>
  <c r="AD15" i="7"/>
  <c r="AE15" i="7"/>
  <c r="J16" i="7"/>
  <c r="O16" i="7"/>
  <c r="E16" i="7"/>
  <c r="F16" i="7"/>
  <c r="T16" i="7"/>
  <c r="Y16" i="7"/>
  <c r="AD16" i="7"/>
  <c r="AE16" i="7" s="1"/>
  <c r="J17" i="7"/>
  <c r="K17" i="7" s="1"/>
  <c r="O17" i="7"/>
  <c r="E17" i="7"/>
  <c r="F17" i="7"/>
  <c r="T17" i="7"/>
  <c r="U17" i="7" s="1"/>
  <c r="Y17" i="7"/>
  <c r="Z17" i="7"/>
  <c r="AD17" i="7"/>
  <c r="J18" i="7"/>
  <c r="O18" i="7"/>
  <c r="AD18" i="7"/>
  <c r="AD25" i="7" s="1"/>
  <c r="O38" i="7" s="1"/>
  <c r="P38" i="7" s="1"/>
  <c r="E18" i="7"/>
  <c r="T18" i="7"/>
  <c r="Y18" i="7"/>
  <c r="Z18" i="7"/>
  <c r="J19" i="7"/>
  <c r="O19" i="7"/>
  <c r="AD19" i="7"/>
  <c r="AE19" i="7"/>
  <c r="E19" i="7"/>
  <c r="T19" i="7"/>
  <c r="U19" i="7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AC25" i="7" s="1"/>
  <c r="N38" i="7" s="1"/>
  <c r="D20" i="7"/>
  <c r="I20" i="7"/>
  <c r="N20" i="7"/>
  <c r="AC20" i="7"/>
  <c r="S20" i="7"/>
  <c r="X20" i="7"/>
  <c r="D21" i="7"/>
  <c r="I21" i="7"/>
  <c r="D42" i="7" s="1"/>
  <c r="N21" i="7"/>
  <c r="AC21" i="7"/>
  <c r="S21" i="7"/>
  <c r="X21" i="7"/>
  <c r="I14" i="7"/>
  <c r="N14" i="7"/>
  <c r="D14" i="7"/>
  <c r="S14" i="7"/>
  <c r="S25" i="7" s="1"/>
  <c r="N37" i="7" s="1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D39" i="7" s="1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/>
  <c r="V24" i="7"/>
  <c r="W24" i="7" s="1"/>
  <c r="AA24" i="7"/>
  <c r="AB24" i="7"/>
  <c r="G16" i="7"/>
  <c r="B37" i="7" s="1"/>
  <c r="L16" i="7"/>
  <c r="Q16" i="7"/>
  <c r="V16" i="7"/>
  <c r="W16" i="7"/>
  <c r="AA16" i="7"/>
  <c r="AB16" i="7" s="1"/>
  <c r="B13" i="7"/>
  <c r="G13" i="7"/>
  <c r="L13" i="7"/>
  <c r="Q13" i="7"/>
  <c r="V13" i="7"/>
  <c r="W13" i="7"/>
  <c r="AA13" i="7"/>
  <c r="AB13" i="7" s="1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Q14" i="7"/>
  <c r="R14" i="7"/>
  <c r="V14" i="7"/>
  <c r="W14" i="7" s="1"/>
  <c r="AA14" i="7"/>
  <c r="AB14" i="7"/>
  <c r="G15" i="7"/>
  <c r="L15" i="7"/>
  <c r="B15" i="7"/>
  <c r="Q15" i="7"/>
  <c r="R15" i="7" s="1"/>
  <c r="V15" i="7"/>
  <c r="W15" i="7" s="1"/>
  <c r="AA15" i="7"/>
  <c r="AB15" i="7"/>
  <c r="G17" i="7"/>
  <c r="H17" i="7" s="1"/>
  <c r="L17" i="7"/>
  <c r="M17" i="7"/>
  <c r="B17" i="7"/>
  <c r="C17" i="7" s="1"/>
  <c r="Q17" i="7"/>
  <c r="V17" i="7"/>
  <c r="W17" i="7" s="1"/>
  <c r="AA17" i="7"/>
  <c r="G18" i="7"/>
  <c r="L18" i="7"/>
  <c r="AA18" i="7"/>
  <c r="B18" i="7"/>
  <c r="Q18" i="7"/>
  <c r="R18" i="7"/>
  <c r="V18" i="7"/>
  <c r="W18" i="7" s="1"/>
  <c r="G19" i="7"/>
  <c r="L19" i="7"/>
  <c r="M19" i="7" s="1"/>
  <c r="AA19" i="7"/>
  <c r="B19" i="7"/>
  <c r="Q19" i="7"/>
  <c r="R19" i="7" s="1"/>
  <c r="V19" i="7"/>
  <c r="W19" i="7"/>
  <c r="U18" i="7"/>
  <c r="J25" i="6"/>
  <c r="O35" i="6" s="1"/>
  <c r="E25" i="6"/>
  <c r="O34" i="6" s="1"/>
  <c r="O25" i="6"/>
  <c r="O36" i="6" s="1"/>
  <c r="Y25" i="6"/>
  <c r="O38" i="6"/>
  <c r="P38" i="6" s="1"/>
  <c r="T25" i="6"/>
  <c r="O37" i="6" s="1"/>
  <c r="AD25" i="6"/>
  <c r="O39" i="6"/>
  <c r="P39" i="6" s="1"/>
  <c r="I25" i="6"/>
  <c r="N35" i="6" s="1"/>
  <c r="D25" i="6"/>
  <c r="N34" i="6" s="1"/>
  <c r="N25" i="6"/>
  <c r="N36" i="6"/>
  <c r="X25" i="6"/>
  <c r="N38" i="6" s="1"/>
  <c r="S25" i="6"/>
  <c r="N37" i="6" s="1"/>
  <c r="AC25" i="6"/>
  <c r="N39" i="6" s="1"/>
  <c r="G25" i="6"/>
  <c r="H13" i="6" s="1"/>
  <c r="H15" i="6"/>
  <c r="B25" i="6"/>
  <c r="C15" i="6" s="1"/>
  <c r="L25" i="6"/>
  <c r="L36" i="6" s="1"/>
  <c r="V25" i="6"/>
  <c r="L38" i="6" s="1"/>
  <c r="M38" i="6" s="1"/>
  <c r="Q25" i="6"/>
  <c r="L37" i="6" s="1"/>
  <c r="AA25" i="6"/>
  <c r="L39" i="6"/>
  <c r="M39" i="6" s="1"/>
  <c r="E45" i="6"/>
  <c r="E34" i="6"/>
  <c r="E35" i="6"/>
  <c r="E36" i="6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25" i="6" s="1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6" i="6"/>
  <c r="C17" i="6"/>
  <c r="C18" i="6"/>
  <c r="C21" i="6"/>
  <c r="C24" i="6"/>
  <c r="AD25" i="5"/>
  <c r="O39" i="5"/>
  <c r="AC25" i="5"/>
  <c r="N39" i="5" s="1"/>
  <c r="AA25" i="5"/>
  <c r="L39" i="5" s="1"/>
  <c r="M39" i="5" s="1"/>
  <c r="E25" i="5"/>
  <c r="O34" i="5" s="1"/>
  <c r="J25" i="5"/>
  <c r="O25" i="5"/>
  <c r="O36" i="5" s="1"/>
  <c r="T25" i="5"/>
  <c r="O37" i="5"/>
  <c r="Y25" i="5"/>
  <c r="Z18" i="5"/>
  <c r="D25" i="5"/>
  <c r="N34" i="5"/>
  <c r="I25" i="5"/>
  <c r="N35" i="5" s="1"/>
  <c r="N25" i="5"/>
  <c r="N36" i="5" s="1"/>
  <c r="S25" i="5"/>
  <c r="N37" i="5" s="1"/>
  <c r="X25" i="5"/>
  <c r="N38" i="5"/>
  <c r="B25" i="5"/>
  <c r="L34" i="5" s="1"/>
  <c r="G25" i="5"/>
  <c r="H13" i="5" s="1"/>
  <c r="L25" i="5"/>
  <c r="L36" i="5" s="1"/>
  <c r="Q25" i="5"/>
  <c r="L37" i="5" s="1"/>
  <c r="M37" i="5" s="1"/>
  <c r="V25" i="5"/>
  <c r="L38" i="5"/>
  <c r="M38" i="5" s="1"/>
  <c r="E34" i="5"/>
  <c r="E35" i="5"/>
  <c r="E36" i="5"/>
  <c r="E41" i="5"/>
  <c r="E42" i="5"/>
  <c r="F42" i="5" s="1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C45" i="5" s="1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25" i="5" s="1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F42" i="4" s="1"/>
  <c r="D45" i="4"/>
  <c r="B45" i="4"/>
  <c r="B42" i="4"/>
  <c r="C42" i="4" s="1"/>
  <c r="B34" i="4"/>
  <c r="B35" i="4"/>
  <c r="C35" i="4" s="1"/>
  <c r="B36" i="4"/>
  <c r="B37" i="4"/>
  <c r="C37" i="4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13" i="4" s="1"/>
  <c r="H16" i="4"/>
  <c r="H17" i="4"/>
  <c r="H21" i="4"/>
  <c r="E25" i="4"/>
  <c r="F13" i="4" s="1"/>
  <c r="F16" i="4"/>
  <c r="F17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K18" i="1" s="1"/>
  <c r="K22" i="1"/>
  <c r="O25" i="1"/>
  <c r="O36" i="1" s="1"/>
  <c r="E25" i="1"/>
  <c r="Y25" i="1"/>
  <c r="O38" i="1" s="1"/>
  <c r="P38" i="1" s="1"/>
  <c r="I25" i="1"/>
  <c r="N35" i="1" s="1"/>
  <c r="N25" i="1"/>
  <c r="N36" i="1"/>
  <c r="D25" i="1"/>
  <c r="N34" i="1" s="1"/>
  <c r="X25" i="1"/>
  <c r="N38" i="1" s="1"/>
  <c r="G25" i="1"/>
  <c r="L35" i="1" s="1"/>
  <c r="H22" i="1"/>
  <c r="L25" i="1"/>
  <c r="M20" i="1"/>
  <c r="V25" i="1"/>
  <c r="L38" i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25" i="1" s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7" i="1"/>
  <c r="K16" i="1"/>
  <c r="K15" i="1"/>
  <c r="K14" i="1"/>
  <c r="H21" i="1"/>
  <c r="H19" i="1"/>
  <c r="H17" i="1"/>
  <c r="H15" i="1"/>
  <c r="C24" i="1"/>
  <c r="C21" i="1"/>
  <c r="C19" i="1"/>
  <c r="C17" i="1"/>
  <c r="C16" i="1"/>
  <c r="C15" i="1"/>
  <c r="C14" i="1"/>
  <c r="E45" i="1"/>
  <c r="E42" i="1"/>
  <c r="E34" i="1"/>
  <c r="E41" i="1"/>
  <c r="E35" i="1"/>
  <c r="E36" i="1"/>
  <c r="E37" i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 s="1"/>
  <c r="R13" i="1"/>
  <c r="P13" i="1"/>
  <c r="M13" i="1"/>
  <c r="K13" i="1"/>
  <c r="F14" i="1"/>
  <c r="F15" i="1"/>
  <c r="F16" i="1"/>
  <c r="F17" i="1"/>
  <c r="F19" i="1"/>
  <c r="F21" i="1"/>
  <c r="P16" i="1"/>
  <c r="P16" i="5"/>
  <c r="P16" i="4"/>
  <c r="O39" i="1"/>
  <c r="L37" i="4"/>
  <c r="F22" i="1"/>
  <c r="F23" i="1"/>
  <c r="F24" i="1"/>
  <c r="C22" i="1"/>
  <c r="C23" i="1"/>
  <c r="L36" i="1"/>
  <c r="AB25" i="1"/>
  <c r="F22" i="6"/>
  <c r="L34" i="6"/>
  <c r="C22" i="6"/>
  <c r="O35" i="1"/>
  <c r="F45" i="1"/>
  <c r="H19" i="6"/>
  <c r="M18" i="6"/>
  <c r="M13" i="6"/>
  <c r="M25" i="6" s="1"/>
  <c r="P19" i="6"/>
  <c r="P14" i="6"/>
  <c r="Z21" i="6"/>
  <c r="H22" i="6"/>
  <c r="K22" i="6"/>
  <c r="M13" i="5"/>
  <c r="L35" i="5"/>
  <c r="H22" i="5"/>
  <c r="O38" i="5"/>
  <c r="P38" i="5" s="1"/>
  <c r="O35" i="5"/>
  <c r="K22" i="5"/>
  <c r="M14" i="4"/>
  <c r="P21" i="4"/>
  <c r="H22" i="4"/>
  <c r="K13" i="4"/>
  <c r="K22" i="4"/>
  <c r="Z21" i="4"/>
  <c r="K21" i="1"/>
  <c r="H16" i="1"/>
  <c r="H14" i="1"/>
  <c r="H24" i="1"/>
  <c r="C42" i="1"/>
  <c r="Z18" i="6"/>
  <c r="C20" i="6"/>
  <c r="C13" i="6"/>
  <c r="F14" i="6"/>
  <c r="K15" i="6"/>
  <c r="R16" i="6"/>
  <c r="U16" i="6"/>
  <c r="U13" i="6"/>
  <c r="H24" i="6"/>
  <c r="H14" i="6"/>
  <c r="K14" i="6"/>
  <c r="K21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K19" i="5"/>
  <c r="K20" i="5"/>
  <c r="C14" i="5"/>
  <c r="C13" i="5"/>
  <c r="F23" i="7"/>
  <c r="AE21" i="5"/>
  <c r="AE20" i="5"/>
  <c r="C20" i="5"/>
  <c r="F21" i="5"/>
  <c r="F20" i="5"/>
  <c r="P21" i="5"/>
  <c r="C43" i="6"/>
  <c r="Y25" i="7"/>
  <c r="O39" i="7" s="1"/>
  <c r="P39" i="7" s="1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24" i="4"/>
  <c r="C14" i="4"/>
  <c r="F14" i="4"/>
  <c r="K21" i="4"/>
  <c r="H20" i="4"/>
  <c r="W17" i="4"/>
  <c r="O38" i="4"/>
  <c r="E38" i="7"/>
  <c r="F38" i="7" s="1"/>
  <c r="Z17" i="4"/>
  <c r="M13" i="4"/>
  <c r="W20" i="4"/>
  <c r="M20" i="4"/>
  <c r="O36" i="4"/>
  <c r="P20" i="4"/>
  <c r="L35" i="4"/>
  <c r="K22" i="7"/>
  <c r="Z14" i="7"/>
  <c r="C24" i="7"/>
  <c r="B35" i="7"/>
  <c r="C35" i="7" s="1"/>
  <c r="N25" i="7"/>
  <c r="N36" i="7" s="1"/>
  <c r="E37" i="7"/>
  <c r="F37" i="7" s="1"/>
  <c r="D40" i="7"/>
  <c r="D38" i="7"/>
  <c r="B42" i="7"/>
  <c r="D45" i="7"/>
  <c r="B41" i="7"/>
  <c r="D37" i="7"/>
  <c r="C36" i="1"/>
  <c r="C35" i="1"/>
  <c r="R17" i="7"/>
  <c r="H22" i="7"/>
  <c r="P17" i="7"/>
  <c r="P16" i="7"/>
  <c r="F37" i="4"/>
  <c r="Z16" i="7"/>
  <c r="P39" i="1"/>
  <c r="F37" i="1"/>
  <c r="M16" i="7"/>
  <c r="F43" i="1"/>
  <c r="F44" i="1"/>
  <c r="F24" i="7"/>
  <c r="C40" i="1"/>
  <c r="C44" i="1"/>
  <c r="F22" i="7"/>
  <c r="F42" i="1"/>
  <c r="F36" i="1"/>
  <c r="F35" i="1"/>
  <c r="F40" i="1"/>
  <c r="C43" i="5"/>
  <c r="P39" i="5"/>
  <c r="P37" i="5"/>
  <c r="C36" i="4"/>
  <c r="C43" i="4"/>
  <c r="C45" i="1"/>
  <c r="K24" i="7"/>
  <c r="F37" i="6"/>
  <c r="C37" i="6"/>
  <c r="C35" i="6"/>
  <c r="F35" i="6"/>
  <c r="U13" i="7"/>
  <c r="U16" i="7"/>
  <c r="F45" i="6"/>
  <c r="AB18" i="7"/>
  <c r="AB19" i="7"/>
  <c r="C45" i="6"/>
  <c r="F39" i="5"/>
  <c r="F45" i="5"/>
  <c r="AE20" i="7"/>
  <c r="R16" i="7"/>
  <c r="C37" i="5"/>
  <c r="F37" i="5"/>
  <c r="C35" i="5"/>
  <c r="F35" i="5"/>
  <c r="F21" i="7"/>
  <c r="F14" i="7"/>
  <c r="W20" i="7"/>
  <c r="Z21" i="7"/>
  <c r="AE21" i="7"/>
  <c r="AE17" i="7"/>
  <c r="F35" i="4"/>
  <c r="F36" i="4"/>
  <c r="F38" i="4"/>
  <c r="F45" i="4"/>
  <c r="C45" i="4"/>
  <c r="K16" i="7"/>
  <c r="AB20" i="7"/>
  <c r="AB17" i="7"/>
  <c r="C14" i="7"/>
  <c r="R13" i="7"/>
  <c r="K21" i="7"/>
  <c r="M20" i="7"/>
  <c r="M13" i="7"/>
  <c r="P13" i="7"/>
  <c r="P14" i="7"/>
  <c r="P20" i="7"/>
  <c r="P19" i="7"/>
  <c r="M14" i="7"/>
  <c r="H15" i="7"/>
  <c r="H24" i="7"/>
  <c r="P37" i="1"/>
  <c r="M36" i="1"/>
  <c r="P37" i="4"/>
  <c r="P36" i="4"/>
  <c r="P38" i="4"/>
  <c r="M37" i="4"/>
  <c r="C37" i="7"/>
  <c r="C20" i="4" l="1"/>
  <c r="K20" i="6"/>
  <c r="K18" i="6"/>
  <c r="K19" i="6"/>
  <c r="K13" i="6"/>
  <c r="K25" i="6" s="1"/>
  <c r="H20" i="6"/>
  <c r="H18" i="6"/>
  <c r="L35" i="6"/>
  <c r="C19" i="6"/>
  <c r="P25" i="5"/>
  <c r="D36" i="7"/>
  <c r="M15" i="5"/>
  <c r="H25" i="5"/>
  <c r="H20" i="5"/>
  <c r="D46" i="5"/>
  <c r="K20" i="4"/>
  <c r="F20" i="4"/>
  <c r="E40" i="7"/>
  <c r="K19" i="4"/>
  <c r="D46" i="4"/>
  <c r="H19" i="4"/>
  <c r="F19" i="4"/>
  <c r="F18" i="4"/>
  <c r="F25" i="4" s="1"/>
  <c r="O34" i="4"/>
  <c r="O40" i="4" s="1"/>
  <c r="P34" i="4" s="1"/>
  <c r="E25" i="7"/>
  <c r="C18" i="4"/>
  <c r="C13" i="4"/>
  <c r="W25" i="7"/>
  <c r="B45" i="7"/>
  <c r="C45" i="7" s="1"/>
  <c r="C25" i="5"/>
  <c r="H25" i="6"/>
  <c r="M25" i="1"/>
  <c r="O34" i="1"/>
  <c r="O40" i="1" s="1"/>
  <c r="P34" i="1" s="1"/>
  <c r="F20" i="1"/>
  <c r="F13" i="1"/>
  <c r="M25" i="4"/>
  <c r="B46" i="4"/>
  <c r="C40" i="4" s="1"/>
  <c r="E46" i="4"/>
  <c r="F41" i="4" s="1"/>
  <c r="F25" i="5"/>
  <c r="B46" i="6"/>
  <c r="C39" i="6" s="1"/>
  <c r="D43" i="7"/>
  <c r="U22" i="7"/>
  <c r="U25" i="7" s="1"/>
  <c r="T25" i="7"/>
  <c r="O37" i="7" s="1"/>
  <c r="P37" i="7" s="1"/>
  <c r="E43" i="7"/>
  <c r="F43" i="7" s="1"/>
  <c r="P23" i="7"/>
  <c r="E44" i="7"/>
  <c r="F44" i="7" s="1"/>
  <c r="R25" i="1"/>
  <c r="U25" i="1"/>
  <c r="AE25" i="1"/>
  <c r="D46" i="6"/>
  <c r="B40" i="7"/>
  <c r="E39" i="7"/>
  <c r="K15" i="7"/>
  <c r="E36" i="7"/>
  <c r="E35" i="7"/>
  <c r="F35" i="7" s="1"/>
  <c r="K14" i="7"/>
  <c r="J25" i="7"/>
  <c r="K18" i="7" s="1"/>
  <c r="U25" i="4"/>
  <c r="Z25" i="4"/>
  <c r="AE25" i="4"/>
  <c r="Z25" i="5"/>
  <c r="C39" i="5"/>
  <c r="B46" i="5"/>
  <c r="C34" i="5" s="1"/>
  <c r="E46" i="5"/>
  <c r="Q25" i="7"/>
  <c r="L37" i="7" s="1"/>
  <c r="M37" i="7" s="1"/>
  <c r="P25" i="4"/>
  <c r="B43" i="7"/>
  <c r="C43" i="7" s="1"/>
  <c r="D44" i="7"/>
  <c r="H16" i="7"/>
  <c r="AE18" i="7"/>
  <c r="B36" i="7"/>
  <c r="H25" i="4"/>
  <c r="W25" i="1"/>
  <c r="R25" i="6"/>
  <c r="B38" i="7"/>
  <c r="C38" i="7" s="1"/>
  <c r="V25" i="7"/>
  <c r="L39" i="7" s="1"/>
  <c r="M39" i="7" s="1"/>
  <c r="X25" i="7"/>
  <c r="N39" i="7" s="1"/>
  <c r="D35" i="7"/>
  <c r="E42" i="7"/>
  <c r="F42" i="7" s="1"/>
  <c r="B44" i="7"/>
  <c r="C44" i="7" s="1"/>
  <c r="M25" i="5"/>
  <c r="R25" i="4"/>
  <c r="W25" i="5"/>
  <c r="G25" i="7"/>
  <c r="H20" i="7" s="1"/>
  <c r="B34" i="7"/>
  <c r="O25" i="7"/>
  <c r="P18" i="7" s="1"/>
  <c r="R25" i="5"/>
  <c r="H18" i="1"/>
  <c r="AB25" i="4"/>
  <c r="C25" i="6"/>
  <c r="P25" i="6"/>
  <c r="U25" i="6"/>
  <c r="Z25" i="6"/>
  <c r="D25" i="7"/>
  <c r="N34" i="7" s="1"/>
  <c r="K25" i="5"/>
  <c r="U25" i="5"/>
  <c r="AB25" i="5"/>
  <c r="F25" i="6"/>
  <c r="AB25" i="6"/>
  <c r="C22" i="7"/>
  <c r="E34" i="7"/>
  <c r="W25" i="4"/>
  <c r="W25" i="6"/>
  <c r="P25" i="1"/>
  <c r="D41" i="7"/>
  <c r="C13" i="1"/>
  <c r="C20" i="1"/>
  <c r="E41" i="7"/>
  <c r="I25" i="7"/>
  <c r="N35" i="7" s="1"/>
  <c r="B46" i="1"/>
  <c r="C39" i="1" s="1"/>
  <c r="H20" i="1"/>
  <c r="K25" i="1"/>
  <c r="H13" i="1"/>
  <c r="D34" i="7"/>
  <c r="L34" i="1"/>
  <c r="L40" i="1" s="1"/>
  <c r="E46" i="1"/>
  <c r="D46" i="1"/>
  <c r="F18" i="1"/>
  <c r="N40" i="1"/>
  <c r="B39" i="7"/>
  <c r="B25" i="7"/>
  <c r="C15" i="7" s="1"/>
  <c r="C42" i="7"/>
  <c r="N40" i="6"/>
  <c r="L40" i="6"/>
  <c r="M34" i="6" s="1"/>
  <c r="M37" i="6"/>
  <c r="O40" i="6"/>
  <c r="P37" i="6"/>
  <c r="AA25" i="7"/>
  <c r="L38" i="7" s="1"/>
  <c r="E46" i="6"/>
  <c r="F41" i="6" s="1"/>
  <c r="AE25" i="7"/>
  <c r="L25" i="7"/>
  <c r="M18" i="7" s="1"/>
  <c r="N40" i="5"/>
  <c r="O40" i="5"/>
  <c r="P34" i="5" s="1"/>
  <c r="L40" i="5"/>
  <c r="M35" i="5" s="1"/>
  <c r="R25" i="7"/>
  <c r="AB25" i="7"/>
  <c r="L40" i="4"/>
  <c r="M34" i="4" s="1"/>
  <c r="N40" i="4"/>
  <c r="Z25" i="7"/>
  <c r="M37" i="1"/>
  <c r="P36" i="1"/>
  <c r="K25" i="4" l="1"/>
  <c r="P34" i="6"/>
  <c r="P36" i="6"/>
  <c r="M36" i="6"/>
  <c r="M40" i="6" s="1"/>
  <c r="P35" i="6"/>
  <c r="M35" i="6"/>
  <c r="F34" i="6"/>
  <c r="F40" i="6"/>
  <c r="F39" i="6"/>
  <c r="F19" i="7"/>
  <c r="F15" i="7"/>
  <c r="F36" i="6"/>
  <c r="C41" i="6"/>
  <c r="C40" i="6"/>
  <c r="C34" i="6"/>
  <c r="C36" i="6"/>
  <c r="F40" i="5"/>
  <c r="F36" i="5"/>
  <c r="O36" i="7"/>
  <c r="P15" i="7"/>
  <c r="P25" i="7" s="1"/>
  <c r="P36" i="5"/>
  <c r="L36" i="7"/>
  <c r="M15" i="7"/>
  <c r="M25" i="7" s="1"/>
  <c r="C36" i="5"/>
  <c r="M36" i="5"/>
  <c r="F34" i="5"/>
  <c r="F18" i="7"/>
  <c r="F41" i="5"/>
  <c r="C40" i="5"/>
  <c r="C41" i="5"/>
  <c r="C46" i="5" s="1"/>
  <c r="P35" i="5"/>
  <c r="H19" i="7"/>
  <c r="M34" i="5"/>
  <c r="M40" i="5" s="1"/>
  <c r="H18" i="7"/>
  <c r="H13" i="7"/>
  <c r="C41" i="4"/>
  <c r="F20" i="7"/>
  <c r="K20" i="7"/>
  <c r="K19" i="7"/>
  <c r="F34" i="4"/>
  <c r="F40" i="4"/>
  <c r="C13" i="7"/>
  <c r="C19" i="7"/>
  <c r="C25" i="4"/>
  <c r="F13" i="7"/>
  <c r="O34" i="7"/>
  <c r="F39" i="4"/>
  <c r="C34" i="4"/>
  <c r="C39" i="4"/>
  <c r="P35" i="4"/>
  <c r="P40" i="4" s="1"/>
  <c r="L35" i="7"/>
  <c r="M35" i="4"/>
  <c r="M40" i="4" s="1"/>
  <c r="E46" i="7"/>
  <c r="F39" i="7" s="1"/>
  <c r="D46" i="7"/>
  <c r="F25" i="1"/>
  <c r="O35" i="7"/>
  <c r="C25" i="1"/>
  <c r="K13" i="7"/>
  <c r="N40" i="7"/>
  <c r="C34" i="1"/>
  <c r="C41" i="1"/>
  <c r="C46" i="1" s="1"/>
  <c r="H25" i="1"/>
  <c r="P35" i="1"/>
  <c r="P40" i="1" s="1"/>
  <c r="M34" i="1"/>
  <c r="M35" i="1"/>
  <c r="F39" i="1"/>
  <c r="F34" i="1"/>
  <c r="F41" i="1"/>
  <c r="L34" i="7"/>
  <c r="C20" i="7"/>
  <c r="C18" i="7"/>
  <c r="B46" i="7"/>
  <c r="C40" i="7" s="1"/>
  <c r="M38" i="7"/>
  <c r="P40" i="6" l="1"/>
  <c r="F46" i="6"/>
  <c r="F25" i="7"/>
  <c r="C46" i="6"/>
  <c r="F46" i="5"/>
  <c r="P40" i="5"/>
  <c r="F36" i="7"/>
  <c r="C36" i="7"/>
  <c r="L40" i="7"/>
  <c r="M35" i="7" s="1"/>
  <c r="H25" i="7"/>
  <c r="O40" i="7"/>
  <c r="P34" i="7" s="1"/>
  <c r="K25" i="7"/>
  <c r="F46" i="4"/>
  <c r="F41" i="7"/>
  <c r="F40" i="7"/>
  <c r="C46" i="4"/>
  <c r="F34" i="7"/>
  <c r="C25" i="7"/>
  <c r="M40" i="1"/>
  <c r="F46" i="1"/>
  <c r="C41" i="7"/>
  <c r="C34" i="7"/>
  <c r="C39" i="7"/>
  <c r="M34" i="7" l="1"/>
  <c r="M36" i="7"/>
  <c r="P36" i="7"/>
  <c r="P35" i="7"/>
  <c r="F46" i="7"/>
  <c r="C46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<sst xmlns="http://schemas.openxmlformats.org/spreadsheetml/2006/main" count="457" uniqueCount="62">
  <si>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</si>
  <si>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</si>
  <si>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</si>
  <si>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</si>
  <si>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</si>
  <si>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</si>
  <si>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</si>
  <si>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</si>
  <si>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</si>
  <si>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</si>
  <si>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</si>
  <si>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</si>
  <si>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</si>
  <si>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</si>
  <si>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</si>
  <si>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</si>
  <si>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</si>
  <si>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</si>
  <si>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</si>
  <si>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</si>
  <si>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</si>
  <si>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</si>
  <si>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</si>
  <si>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</si>
  <si>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</si>
  <si>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</si>
  <si>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</si>
  <si>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</si>
  <si>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</si>
  <si>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</si>
  <si>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</si>
  <si>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</si>
  <si>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</si>
  <si>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</si>
  <si>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</si>
  <si>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</si>
  <si>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</si>
  <si>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</si>
  <si>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</si>
  <si>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</si>
  <si>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</si>
  <si>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</si>
  <si>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</si>
  <si>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</si>
  <si>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</si>
  <si>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</si>
  <si>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</si>
  <si>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</si>
  <si>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</si>
  <si>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</si>
  <si>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</si>
  <si>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</si>
  <si>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</si>
  <si>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</si>
  <si>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</si>
  <si>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</si>
  <si>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</si>
  <si>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</si>
  <si>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</si>
  <si>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</si>
  <si>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</si>
  <si>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INSTITUT MUNICIPAL D'URBANISME  (IMU)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</si>
</sst>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25-4A1E-84DF-E6754B3DAF45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25-4A1E-84DF-E6754B3DAF45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25-4A1E-84DF-E6754B3DAF45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25-4A1E-84DF-E6754B3DAF45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25-4A1E-84DF-E6754B3DAF45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25-4A1E-84DF-E6754B3DAF45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25-4A1E-84DF-E6754B3DAF45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25-4A1E-84DF-E6754B3DAF45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25-4A1E-84DF-E6754B3DAF45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25-4A1E-84DF-E6754B3DAF4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28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12</c:v>
                </c:pt>
                <c:pt idx="7">
                  <c:v>205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25-4A1E-84DF-E6754B3DA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20-4A0A-A5D4-6D61AD593154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20-4A0A-A5D4-6D61AD593154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20-4A0A-A5D4-6D61AD593154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20-4A0A-A5D4-6D61AD593154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20-4A0A-A5D4-6D61AD593154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20-4A0A-A5D4-6D61AD593154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20-4A0A-A5D4-6D61AD593154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20-4A0A-A5D4-6D61AD593154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20-4A0A-A5D4-6D61AD593154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20-4A0A-A5D4-6D61AD59315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34314316.226099998</c:v>
                </c:pt>
                <c:pt idx="1">
                  <c:v>0</c:v>
                </c:pt>
                <c:pt idx="2">
                  <c:v>75819.17</c:v>
                </c:pt>
                <c:pt idx="3">
                  <c:v>0</c:v>
                </c:pt>
                <c:pt idx="4">
                  <c:v>0</c:v>
                </c:pt>
                <c:pt idx="5">
                  <c:v>1605514.8912999998</c:v>
                </c:pt>
                <c:pt idx="6">
                  <c:v>215022.2591</c:v>
                </c:pt>
                <c:pt idx="7">
                  <c:v>2485758.3398000002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720-4A0A-A5D4-6D61AD5931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37-4F3D-869F-011624891FE1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7-4F3D-869F-011624891FE1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37-4F3D-869F-011624891FE1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37-4F3D-869F-011624891FE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25</c:v>
                </c:pt>
                <c:pt idx="1">
                  <c:v>228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37-4F3D-869F-011624891F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DE-4331-BC22-AAF901F6BA65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DE-4331-BC22-AAF901F6BA65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DE-4331-BC22-AAF901F6BA65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DE-4331-BC22-AAF901F6BA65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DE-4331-BC22-AAF901F6BA65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DE-4331-BC22-AAF901F6BA6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33791414.203499995</c:v>
                </c:pt>
                <c:pt idx="1">
                  <c:v>4792445.7727999995</c:v>
                </c:pt>
                <c:pt idx="2">
                  <c:v>112570.91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BDE-4331-BC22-AAF901F6BA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" zoomScale="80" zoomScaleNormal="80" workbookViewId="0">
      <selection activeCell="E16" sqref="E16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44698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3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3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>
        <v>3</v>
      </c>
      <c r="C13" s="20">
        <f t="shared" ref="C13:C24" si="0">IF(B13,B13/$B$25,"")</f>
        <v>0.5</v>
      </c>
      <c r="D13" s="4">
        <v>14665660.43</v>
      </c>
      <c r="E13" s="5">
        <v>17745449.120299999</v>
      </c>
      <c r="F13" s="21">
        <f t="shared" ref="F13:F24" si="1">IF(E13,E13/$E$25,"")</f>
        <v>0.9645579185401334</v>
      </c>
      <c r="G13" s="1">
        <v>2</v>
      </c>
      <c r="H13" s="20">
        <f t="shared" ref="H13:H24" si="2">IF(G13,G13/$G$25,"")</f>
        <v>2.2988505747126436E-2</v>
      </c>
      <c r="I13" s="4">
        <v>416100</v>
      </c>
      <c r="J13" s="5">
        <v>503481</v>
      </c>
      <c r="K13" s="21">
        <f t="shared" ref="K13:K24" si="3">IF(J13,J13/$J$25,"")</f>
        <v>0.31813919840008326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>
        <v>1</v>
      </c>
      <c r="C18" s="62">
        <f t="shared" si="0"/>
        <v>0.16666666666666666</v>
      </c>
      <c r="D18" s="65">
        <v>460357.57</v>
      </c>
      <c r="E18" s="66">
        <v>557032.54</v>
      </c>
      <c r="F18" s="63">
        <f t="shared" si="1"/>
        <v>3.0277630264476531E-2</v>
      </c>
      <c r="G18" s="67">
        <v>1</v>
      </c>
      <c r="H18" s="62">
        <f t="shared" si="2"/>
        <v>1.1494252873563218E-2</v>
      </c>
      <c r="I18" s="65">
        <v>22579.439999999999</v>
      </c>
      <c r="J18" s="66">
        <v>27321.1224</v>
      </c>
      <c r="K18" s="63">
        <f t="shared" si="3"/>
        <v>1.7263650425192924E-2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2</v>
      </c>
      <c r="C20" s="62">
        <f t="shared" si="0"/>
        <v>0.33333333333333331</v>
      </c>
      <c r="D20" s="65">
        <v>78523.11</v>
      </c>
      <c r="E20" s="66">
        <v>95012.963099999994</v>
      </c>
      <c r="F20" s="21">
        <f t="shared" si="1"/>
        <v>5.1644511953900423E-3</v>
      </c>
      <c r="G20" s="64">
        <v>84</v>
      </c>
      <c r="H20" s="62">
        <f t="shared" si="2"/>
        <v>0.96551724137931039</v>
      </c>
      <c r="I20" s="65">
        <v>869238.61</v>
      </c>
      <c r="J20" s="66">
        <v>1051778.7180999999</v>
      </c>
      <c r="K20" s="63">
        <f t="shared" si="3"/>
        <v>0.66459715117472384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6</v>
      </c>
      <c r="C25" s="17">
        <f t="shared" si="12"/>
        <v>1</v>
      </c>
      <c r="D25" s="18">
        <f t="shared" si="12"/>
        <v>15204541.109999999</v>
      </c>
      <c r="E25" s="18">
        <f t="shared" si="12"/>
        <v>18397494.623399999</v>
      </c>
      <c r="F25" s="19">
        <f t="shared" si="12"/>
        <v>0.99999999999999989</v>
      </c>
      <c r="G25" s="16">
        <f t="shared" si="12"/>
        <v>87</v>
      </c>
      <c r="H25" s="17">
        <f t="shared" si="12"/>
        <v>1</v>
      </c>
      <c r="I25" s="18">
        <f t="shared" si="12"/>
        <v>1307918.05</v>
      </c>
      <c r="J25" s="18">
        <f t="shared" si="12"/>
        <v>1582580.8404999999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25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19" t="s">
        <v>54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5</v>
      </c>
      <c r="C34" s="8">
        <f t="shared" ref="C34:C43" si="14">IF(B34,B34/$B$46,"")</f>
        <v>5.3763440860215055E-2</v>
      </c>
      <c r="D34" s="10">
        <f t="shared" ref="D34:D45" si="15">D13+I13+N13+S13+AC13+X13</f>
        <v>15081760.43</v>
      </c>
      <c r="E34" s="11">
        <f t="shared" ref="E34:E45" si="16">E13+J13+O13+T13+AD13+Y13</f>
        <v>18248930.120299999</v>
      </c>
      <c r="F34" s="21">
        <f t="shared" ref="F34:F43" si="17">IF(E34,E34/$E$46,"")</f>
        <v>0.91335641615929652</v>
      </c>
      <c r="J34" s="142" t="s">
        <v>3</v>
      </c>
      <c r="K34" s="143"/>
      <c r="L34" s="54">
        <f>B25</f>
        <v>6</v>
      </c>
      <c r="M34" s="8">
        <f t="shared" ref="M34:M39" si="18">IF(L34,L34/$L$40,"")</f>
        <v>6.4516129032258063E-2</v>
      </c>
      <c r="N34" s="55">
        <f>D25</f>
        <v>15204541.109999999</v>
      </c>
      <c r="O34" s="55">
        <f>E25</f>
        <v>18397494.623399999</v>
      </c>
      <c r="P34" s="56">
        <f t="shared" ref="P34:P39" si="19">IF(O34,O34/$O$40,"")</f>
        <v>0.92079204889093602</v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8" t="s">
        <v>1</v>
      </c>
      <c r="K35" s="139"/>
      <c r="L35" s="57">
        <f>G25</f>
        <v>87</v>
      </c>
      <c r="M35" s="8">
        <f t="shared" si="18"/>
        <v>0.93548387096774188</v>
      </c>
      <c r="N35" s="58">
        <f>I25</f>
        <v>1307918.05</v>
      </c>
      <c r="O35" s="58">
        <f>J25</f>
        <v>1582580.8404999999</v>
      </c>
      <c r="P35" s="56">
        <f t="shared" si="19"/>
        <v>7.9207951109063979E-2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8" t="s">
        <v>2</v>
      </c>
      <c r="K36" s="139"/>
      <c r="L36" s="57">
        <f>L25</f>
        <v>0</v>
      </c>
      <c r="M36" s="8" t="str">
        <f t="shared" si="18"/>
        <v/>
      </c>
      <c r="N36" s="58">
        <f>N25</f>
        <v>0</v>
      </c>
      <c r="O36" s="58">
        <f>O25</f>
        <v>0</v>
      </c>
      <c r="P36" s="56" t="str">
        <f t="shared" si="1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8" t="s">
        <v>34</v>
      </c>
      <c r="K37" s="139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8" t="s">
        <v>5</v>
      </c>
      <c r="K38" s="139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2</v>
      </c>
      <c r="C39" s="8">
        <f t="shared" si="14"/>
        <v>2.1505376344086023E-2</v>
      </c>
      <c r="D39" s="13">
        <f t="shared" si="15"/>
        <v>482937.01</v>
      </c>
      <c r="E39" s="22">
        <f t="shared" si="16"/>
        <v>584353.66240000003</v>
      </c>
      <c r="F39" s="21">
        <f t="shared" si="17"/>
        <v>2.9246819585632206E-2</v>
      </c>
      <c r="G39" s="24"/>
      <c r="J39" s="138" t="s">
        <v>4</v>
      </c>
      <c r="K39" s="139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J40" s="140" t="s">
        <v>0</v>
      </c>
      <c r="K40" s="141"/>
      <c r="L40" s="79">
        <f>SUM(L34:L39)</f>
        <v>93</v>
      </c>
      <c r="M40" s="17">
        <f>SUM(M34:M39)</f>
        <v>1</v>
      </c>
      <c r="N40" s="80">
        <f>SUM(N34:N39)</f>
        <v>16512459.16</v>
      </c>
      <c r="O40" s="81">
        <f>SUM(O34:O39)</f>
        <v>19980075.4639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86</v>
      </c>
      <c r="C41" s="8">
        <f t="shared" si="14"/>
        <v>0.92473118279569888</v>
      </c>
      <c r="D41" s="13">
        <f t="shared" si="15"/>
        <v>947761.72</v>
      </c>
      <c r="E41" s="14">
        <f t="shared" si="16"/>
        <v>1146791.6812</v>
      </c>
      <c r="F41" s="21">
        <f t="shared" si="17"/>
        <v>5.7396764255071168E-2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93</v>
      </c>
      <c r="C46" s="17">
        <f>SUM(C34:C45)</f>
        <v>1</v>
      </c>
      <c r="D46" s="18">
        <f>SUM(D34:D45)</f>
        <v>16512459.16</v>
      </c>
      <c r="E46" s="18">
        <f>SUM(E34:E45)</f>
        <v>19980075.4639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80" zoomScaleNormal="80" workbookViewId="0">
      <selection activeCell="K29" sqref="K29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44756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INSTITUT MUNICIPAL D'URBANISME  (IMU)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3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3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>
        <v>5</v>
      </c>
      <c r="C13" s="20">
        <f t="shared" ref="C13:C21" si="0">IF(B13,B13/$B$25,"")</f>
        <v>0.7142857142857143</v>
      </c>
      <c r="D13" s="4">
        <v>7512397.54</v>
      </c>
      <c r="E13" s="5">
        <v>9090001.0233999994</v>
      </c>
      <c r="F13" s="21">
        <f t="shared" ref="F13:F24" si="1">IF(E13,E13/$E$25,"")</f>
        <v>0.98556138196342791</v>
      </c>
      <c r="G13" s="1">
        <v>7</v>
      </c>
      <c r="H13" s="20">
        <f t="shared" ref="H13:H21" si="2">IF(G13,G13/$G$25,"")</f>
        <v>0.11290322580645161</v>
      </c>
      <c r="I13" s="4">
        <v>681771.91999999993</v>
      </c>
      <c r="J13" s="5">
        <v>824944.02319999994</v>
      </c>
      <c r="K13" s="21">
        <f t="shared" ref="K13:K21" si="3">IF(J13,J13/$J$25,"")</f>
        <v>0.59611835712718353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>
        <v>1</v>
      </c>
      <c r="C18" s="62">
        <f t="shared" si="0"/>
        <v>0.14285714285714285</v>
      </c>
      <c r="D18" s="65">
        <v>70059.06</v>
      </c>
      <c r="E18" s="66">
        <v>84771.462599999999</v>
      </c>
      <c r="F18" s="63">
        <f t="shared" si="1"/>
        <v>9.1911408608254669E-3</v>
      </c>
      <c r="G18" s="67">
        <v>1</v>
      </c>
      <c r="H18" s="62">
        <f t="shared" si="2"/>
        <v>1.6129032258064516E-2</v>
      </c>
      <c r="I18" s="65">
        <v>17300</v>
      </c>
      <c r="J18" s="66">
        <v>20933</v>
      </c>
      <c r="K18" s="63">
        <f t="shared" si="3"/>
        <v>1.5126536127067649E-2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6</v>
      </c>
      <c r="H19" s="20">
        <f t="shared" si="2"/>
        <v>9.6774193548387094E-2</v>
      </c>
      <c r="I19" s="6">
        <v>2624.71</v>
      </c>
      <c r="J19" s="7">
        <v>3175.8991000000001</v>
      </c>
      <c r="K19" s="21">
        <f t="shared" si="3"/>
        <v>2.2949578403511982E-3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1</v>
      </c>
      <c r="C20" s="62">
        <f t="shared" si="0"/>
        <v>0.14285714285714285</v>
      </c>
      <c r="D20" s="65">
        <v>39998.660000000003</v>
      </c>
      <c r="E20" s="66">
        <v>48398.378600000004</v>
      </c>
      <c r="F20" s="21">
        <f t="shared" si="1"/>
        <v>5.2474771757466511E-3</v>
      </c>
      <c r="G20" s="64">
        <v>48</v>
      </c>
      <c r="H20" s="62">
        <f t="shared" si="2"/>
        <v>0.77419354838709675</v>
      </c>
      <c r="I20" s="65">
        <v>442214.32</v>
      </c>
      <c r="J20" s="66">
        <v>534806.53</v>
      </c>
      <c r="K20" s="21">
        <f t="shared" si="3"/>
        <v>0.38646014890539765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7</v>
      </c>
      <c r="C25" s="17">
        <f t="shared" si="32"/>
        <v>1</v>
      </c>
      <c r="D25" s="18">
        <f t="shared" si="32"/>
        <v>7622455.2599999998</v>
      </c>
      <c r="E25" s="18">
        <f t="shared" si="32"/>
        <v>9223170.864599999</v>
      </c>
      <c r="F25" s="19">
        <f t="shared" si="32"/>
        <v>1</v>
      </c>
      <c r="G25" s="16">
        <f t="shared" si="32"/>
        <v>62</v>
      </c>
      <c r="H25" s="17">
        <f t="shared" si="32"/>
        <v>1</v>
      </c>
      <c r="I25" s="18">
        <f t="shared" si="32"/>
        <v>1143910.95</v>
      </c>
      <c r="J25" s="18">
        <f t="shared" si="32"/>
        <v>1383859.4523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12</v>
      </c>
      <c r="C34" s="8">
        <f t="shared" ref="C34:C45" si="34">IF(B34,B34/$B$46,"")</f>
        <v>0.17391304347826086</v>
      </c>
      <c r="D34" s="10">
        <f t="shared" ref="D34:D45" si="35">D13+I13+N13+S13+AC13+X13</f>
        <v>8194169.46</v>
      </c>
      <c r="E34" s="11">
        <f t="shared" ref="E34:E45" si="36">E13+J13+O13+T13+AD13+Y13</f>
        <v>9914945.0465999991</v>
      </c>
      <c r="F34" s="21">
        <f t="shared" ref="F34:F42" si="37">IF(E34,E34/$E$46,"")</f>
        <v>0.93475221154055599</v>
      </c>
      <c r="J34" s="142" t="s">
        <v>3</v>
      </c>
      <c r="K34" s="143"/>
      <c r="L34" s="54">
        <f>B25</f>
        <v>7</v>
      </c>
      <c r="M34" s="8">
        <f t="shared" ref="M34:M39" si="38">IF(L34,L34/$L$40,"")</f>
        <v>0.10144927536231885</v>
      </c>
      <c r="N34" s="55">
        <f>D25</f>
        <v>7622455.2599999998</v>
      </c>
      <c r="O34" s="55">
        <f>E25</f>
        <v>9223170.864599999</v>
      </c>
      <c r="P34" s="56">
        <f t="shared" ref="P34:P39" si="39">IF(O34,O34/$O$40,"")</f>
        <v>0.86953375158218216</v>
      </c>
    </row>
    <row r="35" spans="1:33" s="24" customFormat="1" ht="30" customHeight="1" x14ac:dyDescent="0.2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8" t="s">
        <v>1</v>
      </c>
      <c r="K35" s="139"/>
      <c r="L35" s="57">
        <f>G25</f>
        <v>62</v>
      </c>
      <c r="M35" s="8">
        <f t="shared" si="38"/>
        <v>0.89855072463768115</v>
      </c>
      <c r="N35" s="58">
        <f>I25</f>
        <v>1143910.95</v>
      </c>
      <c r="O35" s="58">
        <f>J25</f>
        <v>1383859.4523</v>
      </c>
      <c r="P35" s="56">
        <f t="shared" si="39"/>
        <v>0.13046624841781779</v>
      </c>
    </row>
    <row r="36" spans="1:33" ht="30" customHeight="1" x14ac:dyDescent="0.2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8" t="s">
        <v>2</v>
      </c>
      <c r="K36" s="139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8" t="s">
        <v>34</v>
      </c>
      <c r="K37" s="139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8" t="s">
        <v>5</v>
      </c>
      <c r="K38" s="139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3"/>
        <v>2</v>
      </c>
      <c r="C39" s="8">
        <f t="shared" si="34"/>
        <v>2.8985507246376812E-2</v>
      </c>
      <c r="D39" s="13">
        <f t="shared" si="35"/>
        <v>87359.06</v>
      </c>
      <c r="E39" s="22">
        <f t="shared" si="36"/>
        <v>105704.4626</v>
      </c>
      <c r="F39" s="21">
        <f t="shared" si="37"/>
        <v>9.9655096140889576E-3</v>
      </c>
      <c r="G39" s="24"/>
      <c r="J39" s="138" t="s">
        <v>4</v>
      </c>
      <c r="K39" s="139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3"/>
        <v>6</v>
      </c>
      <c r="C40" s="8">
        <f t="shared" si="34"/>
        <v>8.6956521739130432E-2</v>
      </c>
      <c r="D40" s="13">
        <f t="shared" si="35"/>
        <v>2624.71</v>
      </c>
      <c r="E40" s="14">
        <f t="shared" si="36"/>
        <v>3175.8991000000001</v>
      </c>
      <c r="F40" s="21">
        <f t="shared" si="37"/>
        <v>2.9941453970767809E-4</v>
      </c>
      <c r="G40" s="24"/>
      <c r="J40" s="140" t="s">
        <v>0</v>
      </c>
      <c r="K40" s="141"/>
      <c r="L40" s="79">
        <f>SUM(L34:L39)</f>
        <v>69</v>
      </c>
      <c r="M40" s="17">
        <f>SUM(M34:M39)</f>
        <v>1</v>
      </c>
      <c r="N40" s="80">
        <f>SUM(N34:N39)</f>
        <v>8766366.209999999</v>
      </c>
      <c r="O40" s="81">
        <f>SUM(O34:O39)</f>
        <v>10607030.3169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3"/>
        <v>49</v>
      </c>
      <c r="C41" s="8">
        <f t="shared" si="34"/>
        <v>0.71014492753623193</v>
      </c>
      <c r="D41" s="13">
        <f t="shared" si="35"/>
        <v>482212.98</v>
      </c>
      <c r="E41" s="14">
        <f t="shared" si="36"/>
        <v>583204.90860000008</v>
      </c>
      <c r="F41" s="21">
        <f t="shared" si="37"/>
        <v>5.4982864305647326E-2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69</v>
      </c>
      <c r="C46" s="17">
        <f>SUM(C34:C45)</f>
        <v>1</v>
      </c>
      <c r="D46" s="18">
        <f>SUM(D34:D45)</f>
        <v>8766366.209999999</v>
      </c>
      <c r="E46" s="18">
        <f>SUM(E34:E45)</f>
        <v>10607030.3169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E13" sqref="E13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44861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INSTITUT MUNICIPAL D'URBANISME  (IMU)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89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3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3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>
        <v>1</v>
      </c>
      <c r="C13" s="20">
        <f t="shared" ref="C13:C23" si="0">IF(B13,B13/$B$25,"")</f>
        <v>0.5</v>
      </c>
      <c r="D13" s="4">
        <v>246432.35</v>
      </c>
      <c r="E13" s="5">
        <v>298183.14</v>
      </c>
      <c r="F13" s="21">
        <f t="shared" ref="F13:F24" si="1">IF(E13,E13/$E$25,"")</f>
        <v>0.86071156063334175</v>
      </c>
      <c r="G13" s="1">
        <v>4</v>
      </c>
      <c r="H13" s="20">
        <f t="shared" ref="H13:H23" si="2">IF(G13,G13/$G$25,"")</f>
        <v>0.10526315789473684</v>
      </c>
      <c r="I13" s="4">
        <v>533576.68999999994</v>
      </c>
      <c r="J13" s="5">
        <v>645627.79</v>
      </c>
      <c r="K13" s="21">
        <f t="shared" ref="K13:K23" si="3">IF(J13,J13/$J$25,"")</f>
        <v>0.72273856737194564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1</v>
      </c>
      <c r="N15" s="6">
        <v>22750</v>
      </c>
      <c r="O15" s="7">
        <v>27527.5</v>
      </c>
      <c r="P15" s="21">
        <f t="shared" si="5"/>
        <v>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7.8947368421052627E-2</v>
      </c>
      <c r="I19" s="6">
        <v>8679.2999999999993</v>
      </c>
      <c r="J19" s="7">
        <v>10501.95</v>
      </c>
      <c r="K19" s="21">
        <f t="shared" si="3"/>
        <v>1.1756254013805392E-2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1</v>
      </c>
      <c r="C20" s="62">
        <f t="shared" si="0"/>
        <v>0.5</v>
      </c>
      <c r="D20" s="65">
        <v>39880</v>
      </c>
      <c r="E20" s="66">
        <v>48254.8</v>
      </c>
      <c r="F20" s="21">
        <f t="shared" si="1"/>
        <v>0.1392884393666583</v>
      </c>
      <c r="G20" s="64">
        <v>31</v>
      </c>
      <c r="H20" s="62">
        <f t="shared" si="2"/>
        <v>0.81578947368421051</v>
      </c>
      <c r="I20" s="65">
        <v>196560.14</v>
      </c>
      <c r="J20" s="66">
        <v>237177.77</v>
      </c>
      <c r="K20" s="63">
        <f t="shared" si="3"/>
        <v>0.26550517861424894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2</v>
      </c>
      <c r="C25" s="17">
        <f t="shared" si="22"/>
        <v>1</v>
      </c>
      <c r="D25" s="18">
        <f t="shared" si="22"/>
        <v>286312.34999999998</v>
      </c>
      <c r="E25" s="18">
        <f t="shared" si="22"/>
        <v>346437.94</v>
      </c>
      <c r="F25" s="19">
        <f t="shared" si="22"/>
        <v>1</v>
      </c>
      <c r="G25" s="16">
        <f t="shared" si="22"/>
        <v>38</v>
      </c>
      <c r="H25" s="17">
        <f t="shared" si="22"/>
        <v>1</v>
      </c>
      <c r="I25" s="18">
        <f t="shared" si="22"/>
        <v>738816.13</v>
      </c>
      <c r="J25" s="18">
        <f t="shared" si="22"/>
        <v>893307.51</v>
      </c>
      <c r="K25" s="19">
        <f t="shared" si="22"/>
        <v>1</v>
      </c>
      <c r="L25" s="16">
        <f t="shared" si="22"/>
        <v>1</v>
      </c>
      <c r="M25" s="17">
        <f t="shared" si="22"/>
        <v>1</v>
      </c>
      <c r="N25" s="18">
        <f t="shared" si="22"/>
        <v>22750</v>
      </c>
      <c r="O25" s="18">
        <f t="shared" si="22"/>
        <v>27527.5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5</v>
      </c>
      <c r="C34" s="8">
        <f t="shared" ref="C34:C42" si="24">IF(B34,B34/$B$46,"")</f>
        <v>0.12195121951219512</v>
      </c>
      <c r="D34" s="10">
        <f t="shared" ref="D34:D45" si="25">D13+I13+N13+S13+AC13+X13</f>
        <v>780009.03999999992</v>
      </c>
      <c r="E34" s="11">
        <f t="shared" ref="E34:E45" si="26">E13+J13+O13+T13+AD13+Y13</f>
        <v>943810.93</v>
      </c>
      <c r="F34" s="21">
        <f t="shared" ref="F34:F43" si="27">IF(E34,E34/$E$46,"")</f>
        <v>0.74475741788696748</v>
      </c>
      <c r="J34" s="142" t="s">
        <v>3</v>
      </c>
      <c r="K34" s="143"/>
      <c r="L34" s="54">
        <f>B25</f>
        <v>2</v>
      </c>
      <c r="M34" s="8">
        <f>IF(L34,L34/$L$40,"")</f>
        <v>4.878048780487805E-2</v>
      </c>
      <c r="N34" s="55">
        <f>D25</f>
        <v>286312.34999999998</v>
      </c>
      <c r="O34" s="55">
        <f>E25</f>
        <v>346437.94</v>
      </c>
      <c r="P34" s="56">
        <f>IF(O34,O34/$O$40,"")</f>
        <v>0.2733727883957438</v>
      </c>
    </row>
    <row r="35" spans="1:33" s="24" customFormat="1" ht="30" customHeight="1" x14ac:dyDescent="0.2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8" t="s">
        <v>1</v>
      </c>
      <c r="K35" s="139"/>
      <c r="L35" s="57">
        <f>G25</f>
        <v>38</v>
      </c>
      <c r="M35" s="8">
        <f>IF(L35,L35/$L$40,"")</f>
        <v>0.92682926829268297</v>
      </c>
      <c r="N35" s="58">
        <f>I25</f>
        <v>738816.13</v>
      </c>
      <c r="O35" s="58">
        <f>J25</f>
        <v>893307.51</v>
      </c>
      <c r="P35" s="56">
        <f>IF(O35,O35/$O$40,"")</f>
        <v>0.70490537180644475</v>
      </c>
    </row>
    <row r="36" spans="1:33" ht="30" customHeight="1" x14ac:dyDescent="0.25">
      <c r="A36" s="41" t="s">
        <v>19</v>
      </c>
      <c r="B36" s="12">
        <f t="shared" si="23"/>
        <v>1</v>
      </c>
      <c r="C36" s="8">
        <f t="shared" si="24"/>
        <v>2.4390243902439025E-2</v>
      </c>
      <c r="D36" s="13">
        <f t="shared" si="25"/>
        <v>22750</v>
      </c>
      <c r="E36" s="14">
        <f t="shared" si="26"/>
        <v>27527.5</v>
      </c>
      <c r="F36" s="21">
        <f t="shared" si="27"/>
        <v>2.1721839797811514E-2</v>
      </c>
      <c r="G36" s="24"/>
      <c r="J36" s="138" t="s">
        <v>2</v>
      </c>
      <c r="K36" s="139"/>
      <c r="L36" s="57">
        <f>L25</f>
        <v>1</v>
      </c>
      <c r="M36" s="8">
        <f>IF(L36,L36/$L$40,"")</f>
        <v>2.4390243902439025E-2</v>
      </c>
      <c r="N36" s="58">
        <f>N25</f>
        <v>22750</v>
      </c>
      <c r="O36" s="58">
        <f>O25</f>
        <v>27527.5</v>
      </c>
      <c r="P36" s="56">
        <f>IF(O36,O36/$O$40,"")</f>
        <v>2.1721839797811514E-2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8" t="s">
        <v>34</v>
      </c>
      <c r="K37" s="139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8" t="s">
        <v>5</v>
      </c>
      <c r="K38" s="139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8" t="s">
        <v>4</v>
      </c>
      <c r="K39" s="139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3</v>
      </c>
      <c r="C40" s="8">
        <f t="shared" si="24"/>
        <v>7.3170731707317069E-2</v>
      </c>
      <c r="D40" s="13">
        <f t="shared" si="25"/>
        <v>8679.2999999999993</v>
      </c>
      <c r="E40" s="14">
        <f t="shared" si="26"/>
        <v>10501.95</v>
      </c>
      <c r="F40" s="21">
        <f t="shared" si="27"/>
        <v>8.2870466066524984E-3</v>
      </c>
      <c r="G40" s="24"/>
      <c r="J40" s="140" t="s">
        <v>0</v>
      </c>
      <c r="K40" s="141"/>
      <c r="L40" s="79">
        <f>SUM(L34:L39)</f>
        <v>41</v>
      </c>
      <c r="M40" s="17">
        <f>SUM(M34:M39)</f>
        <v>1</v>
      </c>
      <c r="N40" s="80">
        <f>SUM(N34:N39)</f>
        <v>1047878.48</v>
      </c>
      <c r="O40" s="81">
        <f>SUM(O34:O39)</f>
        <v>1267272.95</v>
      </c>
      <c r="P40" s="82">
        <f>SUM(P34:P39)</f>
        <v>1.0000000000000002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32</v>
      </c>
      <c r="C41" s="8">
        <f t="shared" si="24"/>
        <v>0.78048780487804881</v>
      </c>
      <c r="D41" s="13">
        <f t="shared" si="25"/>
        <v>236440.14</v>
      </c>
      <c r="E41" s="14">
        <f t="shared" si="26"/>
        <v>285432.57</v>
      </c>
      <c r="F41" s="21">
        <f t="shared" si="27"/>
        <v>0.22523369570856855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41</v>
      </c>
      <c r="C46" s="17">
        <f>SUM(C34:C45)</f>
        <v>1</v>
      </c>
      <c r="D46" s="18">
        <f>SUM(D34:D45)</f>
        <v>1047878.48</v>
      </c>
      <c r="E46" s="18">
        <f>SUM(E34:E45)</f>
        <v>1267272.95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Q8" sqref="Q8"/>
    </sheetView>
  </sheetViews>
  <sheetFormatPr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44986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INSTITUT MUNICIPAL D'URBANISME  (IMU)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0" t="s">
        <v>6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2"/>
    </row>
    <row r="11" spans="1:31" ht="30" customHeight="1" thickBot="1" x14ac:dyDescent="0.3">
      <c r="A11" s="112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5" t="s">
        <v>5</v>
      </c>
      <c r="W11" s="136"/>
      <c r="X11" s="136"/>
      <c r="Y11" s="136"/>
      <c r="Z11" s="137"/>
      <c r="AA11" s="132" t="s">
        <v>4</v>
      </c>
      <c r="AB11" s="133"/>
      <c r="AC11" s="133"/>
      <c r="AD11" s="133"/>
      <c r="AE11" s="134"/>
    </row>
    <row r="12" spans="1:31" ht="39" customHeight="1" thickBot="1" x14ac:dyDescent="0.3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>
        <v>4</v>
      </c>
      <c r="C13" s="20">
        <f t="shared" ref="C13:C21" si="0">IF(B13,B13/$B$25,"")</f>
        <v>0.4</v>
      </c>
      <c r="D13" s="4">
        <v>3945052.5199999996</v>
      </c>
      <c r="E13" s="5">
        <v>4773513.5491999993</v>
      </c>
      <c r="F13" s="21">
        <f t="shared" ref="F13:F24" si="1">IF(E13,E13/$E$25,"")</f>
        <v>0.81958427927297672</v>
      </c>
      <c r="G13" s="1">
        <v>2</v>
      </c>
      <c r="H13" s="20">
        <f t="shared" ref="H13:H21" si="2">IF(G13,G13/$G$25,"")</f>
        <v>4.878048780487805E-2</v>
      </c>
      <c r="I13" s="4">
        <v>357947.59</v>
      </c>
      <c r="J13" s="5">
        <v>433116.58</v>
      </c>
      <c r="K13" s="21">
        <f t="shared" ref="K13:K21" si="3">IF(J13,J13/$J$25,"")</f>
        <v>0.4643695965157939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>
        <v>1</v>
      </c>
      <c r="C15" s="20">
        <f t="shared" si="0"/>
        <v>0.1</v>
      </c>
      <c r="D15" s="6">
        <v>39910.47</v>
      </c>
      <c r="E15" s="7">
        <v>48291.67</v>
      </c>
      <c r="F15" s="21">
        <f t="shared" si="1"/>
        <v>8.2913965036239511E-3</v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>
        <v>2</v>
      </c>
      <c r="C18" s="62">
        <f t="shared" si="0"/>
        <v>0.2</v>
      </c>
      <c r="D18" s="65">
        <v>610292.03</v>
      </c>
      <c r="E18" s="66">
        <v>738453.35629999998</v>
      </c>
      <c r="F18" s="63">
        <f t="shared" si="1"/>
        <v>0.12678811017542346</v>
      </c>
      <c r="G18" s="67">
        <v>1</v>
      </c>
      <c r="H18" s="62">
        <f t="shared" si="2"/>
        <v>2.4390243902439025E-2</v>
      </c>
      <c r="I18" s="65">
        <v>76000</v>
      </c>
      <c r="J18" s="66">
        <v>91960</v>
      </c>
      <c r="K18" s="63">
        <f t="shared" si="3"/>
        <v>9.8595690092474417E-2</v>
      </c>
      <c r="L18" s="67">
        <v>1</v>
      </c>
      <c r="M18" s="62">
        <f>IF(L18,L18/$L$25,"")</f>
        <v>1</v>
      </c>
      <c r="N18" s="65">
        <v>70283.81</v>
      </c>
      <c r="O18" s="66">
        <v>85043.41</v>
      </c>
      <c r="P18" s="63">
        <f>IF(O18,O18/$O$25,"")</f>
        <v>1</v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>
        <v>1</v>
      </c>
      <c r="C19" s="20">
        <f t="shared" si="0"/>
        <v>0.1</v>
      </c>
      <c r="D19" s="6">
        <v>163333.32999999999</v>
      </c>
      <c r="E19" s="7">
        <v>197633.33</v>
      </c>
      <c r="F19" s="21">
        <f t="shared" si="1"/>
        <v>3.3932483622155923E-2</v>
      </c>
      <c r="G19" s="2">
        <v>2</v>
      </c>
      <c r="H19" s="20">
        <f t="shared" si="2"/>
        <v>4.878048780487805E-2</v>
      </c>
      <c r="I19" s="6">
        <v>3067.01</v>
      </c>
      <c r="J19" s="7">
        <v>3711.08</v>
      </c>
      <c r="K19" s="21">
        <f t="shared" si="3"/>
        <v>3.9788657415004347E-3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>
        <v>2</v>
      </c>
      <c r="C20" s="62">
        <f t="shared" si="0"/>
        <v>0.2</v>
      </c>
      <c r="D20" s="65">
        <v>54891.63</v>
      </c>
      <c r="E20" s="66">
        <v>66418.87</v>
      </c>
      <c r="F20" s="21">
        <f t="shared" si="1"/>
        <v>1.1403730425819892E-2</v>
      </c>
      <c r="G20" s="64">
        <v>36</v>
      </c>
      <c r="H20" s="62">
        <f t="shared" si="2"/>
        <v>0.87804878048780488</v>
      </c>
      <c r="I20" s="65">
        <v>333810.17</v>
      </c>
      <c r="J20" s="66">
        <v>403910.31</v>
      </c>
      <c r="K20" s="63">
        <f t="shared" si="3"/>
        <v>0.43305584765023131</v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50000000000003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10</v>
      </c>
      <c r="C25" s="17">
        <f t="shared" si="30"/>
        <v>1</v>
      </c>
      <c r="D25" s="18">
        <f t="shared" si="30"/>
        <v>4813479.9799999995</v>
      </c>
      <c r="E25" s="18">
        <f t="shared" si="30"/>
        <v>5824310.7754999995</v>
      </c>
      <c r="F25" s="19">
        <f t="shared" si="30"/>
        <v>1</v>
      </c>
      <c r="G25" s="16">
        <f t="shared" si="30"/>
        <v>41</v>
      </c>
      <c r="H25" s="17">
        <f t="shared" si="30"/>
        <v>1</v>
      </c>
      <c r="I25" s="18">
        <f t="shared" si="30"/>
        <v>770824.77</v>
      </c>
      <c r="J25" s="18">
        <f t="shared" si="30"/>
        <v>932697.97</v>
      </c>
      <c r="K25" s="19">
        <f t="shared" si="30"/>
        <v>1</v>
      </c>
      <c r="L25" s="16">
        <f t="shared" si="30"/>
        <v>1</v>
      </c>
      <c r="M25" s="17">
        <f t="shared" si="30"/>
        <v>1</v>
      </c>
      <c r="N25" s="18">
        <f t="shared" si="30"/>
        <v>70283.81</v>
      </c>
      <c r="O25" s="18">
        <f t="shared" si="30"/>
        <v>85043.41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6</v>
      </c>
      <c r="C34" s="8">
        <f t="shared" ref="C34:C45" si="32">IF(B34,B34/$B$46,"")</f>
        <v>0.11538461538461539</v>
      </c>
      <c r="D34" s="10">
        <f t="shared" ref="D34:D42" si="33">D13+I13+N13+S13+AC13+X13</f>
        <v>4303000.1099999994</v>
      </c>
      <c r="E34" s="11">
        <f t="shared" ref="E34:E42" si="34">E13+J13+O13+T13+AD13+Y13</f>
        <v>5206630.1291999994</v>
      </c>
      <c r="F34" s="21">
        <f t="shared" ref="F34:F42" si="35">IF(E34,E34/$E$46,"")</f>
        <v>0.76097492548557055</v>
      </c>
      <c r="J34" s="142" t="s">
        <v>3</v>
      </c>
      <c r="K34" s="143"/>
      <c r="L34" s="54">
        <f>B25</f>
        <v>10</v>
      </c>
      <c r="M34" s="8">
        <f t="shared" ref="M34:M39" si="36">IF(L34,L34/$L$40,"")</f>
        <v>0.19230769230769232</v>
      </c>
      <c r="N34" s="55">
        <f>D25</f>
        <v>4813479.9799999995</v>
      </c>
      <c r="O34" s="55">
        <f>E25</f>
        <v>5824310.7754999995</v>
      </c>
      <c r="P34" s="56">
        <f t="shared" ref="P34:P39" si="37">IF(O34,O34/$O$40,"")</f>
        <v>0.85125202835791214</v>
      </c>
    </row>
    <row r="35" spans="1:33" s="24" customFormat="1" ht="30" customHeight="1" x14ac:dyDescent="0.2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8" t="s">
        <v>1</v>
      </c>
      <c r="K35" s="139"/>
      <c r="L35" s="57">
        <f>G25</f>
        <v>41</v>
      </c>
      <c r="M35" s="8">
        <f t="shared" si="36"/>
        <v>0.78846153846153844</v>
      </c>
      <c r="N35" s="58">
        <f>I25</f>
        <v>770824.77</v>
      </c>
      <c r="O35" s="58">
        <f>J25</f>
        <v>932697.97</v>
      </c>
      <c r="P35" s="56">
        <f t="shared" si="37"/>
        <v>0.13631845370401752</v>
      </c>
    </row>
    <row r="36" spans="1:33" ht="30" customHeight="1" x14ac:dyDescent="0.25">
      <c r="A36" s="41" t="s">
        <v>19</v>
      </c>
      <c r="B36" s="12">
        <f t="shared" si="31"/>
        <v>1</v>
      </c>
      <c r="C36" s="8">
        <f t="shared" si="32"/>
        <v>1.9230769230769232E-2</v>
      </c>
      <c r="D36" s="13">
        <f t="shared" si="33"/>
        <v>39910.47</v>
      </c>
      <c r="E36" s="14">
        <f t="shared" si="34"/>
        <v>48291.67</v>
      </c>
      <c r="F36" s="21">
        <f t="shared" si="35"/>
        <v>7.0580680916295891E-3</v>
      </c>
      <c r="G36" s="24"/>
      <c r="J36" s="138" t="s">
        <v>2</v>
      </c>
      <c r="K36" s="139"/>
      <c r="L36" s="57">
        <f>L25</f>
        <v>1</v>
      </c>
      <c r="M36" s="8">
        <f t="shared" si="36"/>
        <v>1.9230769230769232E-2</v>
      </c>
      <c r="N36" s="58">
        <f>N25</f>
        <v>70283.81</v>
      </c>
      <c r="O36" s="58">
        <f>O25</f>
        <v>85043.41</v>
      </c>
      <c r="P36" s="56">
        <f t="shared" si="37"/>
        <v>1.2429517938070329E-2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8" t="s">
        <v>34</v>
      </c>
      <c r="K37" s="139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8" t="s">
        <v>5</v>
      </c>
      <c r="K38" s="139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4</v>
      </c>
      <c r="C39" s="8">
        <f t="shared" si="32"/>
        <v>7.6923076923076927E-2</v>
      </c>
      <c r="D39" s="13">
        <f t="shared" si="33"/>
        <v>756575.84000000008</v>
      </c>
      <c r="E39" s="22">
        <f t="shared" si="34"/>
        <v>915456.76630000002</v>
      </c>
      <c r="F39" s="21">
        <f t="shared" si="35"/>
        <v>0.13379856591185263</v>
      </c>
      <c r="G39" s="24"/>
      <c r="J39" s="138" t="s">
        <v>4</v>
      </c>
      <c r="K39" s="139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3</v>
      </c>
      <c r="C40" s="8">
        <f t="shared" si="32"/>
        <v>5.7692307692307696E-2</v>
      </c>
      <c r="D40" s="13">
        <f t="shared" si="33"/>
        <v>166400.34</v>
      </c>
      <c r="E40" s="14">
        <f t="shared" si="34"/>
        <v>201344.40999999997</v>
      </c>
      <c r="F40" s="21">
        <f t="shared" si="35"/>
        <v>2.9427488335959089E-2</v>
      </c>
      <c r="G40" s="24"/>
      <c r="J40" s="140" t="s">
        <v>0</v>
      </c>
      <c r="K40" s="141"/>
      <c r="L40" s="79">
        <f>SUM(L34:L39)</f>
        <v>52</v>
      </c>
      <c r="M40" s="17">
        <f>SUM(M34:M39)</f>
        <v>1</v>
      </c>
      <c r="N40" s="80">
        <f>SUM(N34:N39)</f>
        <v>5654588.5599999996</v>
      </c>
      <c r="O40" s="81">
        <f>SUM(O34:O39)</f>
        <v>6842052.1554999994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1"/>
        <v>38</v>
      </c>
      <c r="C41" s="8">
        <f t="shared" si="32"/>
        <v>0.73076923076923073</v>
      </c>
      <c r="D41" s="13">
        <f t="shared" si="33"/>
        <v>388701.8</v>
      </c>
      <c r="E41" s="14">
        <f t="shared" si="34"/>
        <v>470329.18</v>
      </c>
      <c r="F41" s="21">
        <f t="shared" si="35"/>
        <v>6.8740952174988143E-2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52</v>
      </c>
      <c r="C46" s="17">
        <f>SUM(C34:C45)</f>
        <v>1</v>
      </c>
      <c r="D46" s="18">
        <f>SUM(D34:D45)</f>
        <v>5654588.5599999987</v>
      </c>
      <c r="E46" s="18">
        <f>SUM(E34:E45)</f>
        <v>6842052.1554999994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2" zoomScale="80" zoomScaleNormal="80" workbookViewId="0">
      <selection activeCell="K43" sqref="K43"/>
    </sheetView>
  </sheetViews>
  <sheetFormatPr defaultColWidth="9.140625" defaultRowHeight="15" x14ac:dyDescent="0.25"/>
  <cols>
    <col min="1" max="1" width="30.42578125" style="26" customWidth="1"/>
    <col min="2" max="2" width="11.140625" style="59" customWidth="1"/>
    <col min="3" max="3" width="10.7109375" style="26" customWidth="1"/>
    <col min="4" max="4" width="19.140625" style="26" customWidth="1"/>
    <col min="5" max="5" width="19.710937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1" width="11.42578125" style="26" customWidth="1"/>
    <col min="12" max="12" width="11.7109375" style="26" customWidth="1"/>
    <col min="13" max="13" width="10.7109375" style="26" customWidth="1"/>
    <col min="14" max="14" width="20.14062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5.425781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INSTITUT MUNICIPAL D'URBANISME  (IMU)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2" t="s">
        <v>6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4"/>
    </row>
    <row r="11" spans="1:31" ht="30" customHeight="1" thickBot="1" x14ac:dyDescent="0.3">
      <c r="A11" s="165" t="s">
        <v>10</v>
      </c>
      <c r="B11" s="123" t="s">
        <v>3</v>
      </c>
      <c r="C11" s="124"/>
      <c r="D11" s="124"/>
      <c r="E11" s="124"/>
      <c r="F11" s="125"/>
      <c r="G11" s="126" t="s">
        <v>1</v>
      </c>
      <c r="H11" s="127"/>
      <c r="I11" s="127"/>
      <c r="J11" s="127"/>
      <c r="K11" s="128"/>
      <c r="L11" s="98" t="s">
        <v>2</v>
      </c>
      <c r="M11" s="99"/>
      <c r="N11" s="99"/>
      <c r="O11" s="99"/>
      <c r="P11" s="99"/>
      <c r="Q11" s="129" t="s">
        <v>34</v>
      </c>
      <c r="R11" s="130"/>
      <c r="S11" s="130"/>
      <c r="T11" s="130"/>
      <c r="U11" s="131"/>
      <c r="V11" s="132" t="s">
        <v>4</v>
      </c>
      <c r="W11" s="133"/>
      <c r="X11" s="133"/>
      <c r="Y11" s="133"/>
      <c r="Z11" s="134"/>
      <c r="AA11" s="135" t="s">
        <v>5</v>
      </c>
      <c r="AB11" s="136"/>
      <c r="AC11" s="136"/>
      <c r="AD11" s="136"/>
      <c r="AE11" s="137"/>
    </row>
    <row r="12" spans="1:31" ht="39" customHeight="1" thickBot="1" x14ac:dyDescent="0.3">
      <c r="A12" s="166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2022'!B13+'CONTRACTACIO 2n TR 2022'!B13+'CONTRACTACIO 3r TR 2022'!B13+'CONTRACTACIO 4t TR 2022'!B13</f>
        <v>13</v>
      </c>
      <c r="C13" s="20">
        <f t="shared" ref="C13:C24" si="0">IF(B13,B13/$B$25,"")</f>
        <v>0.52</v>
      </c>
      <c r="D13" s="10">
        <f>'CONTRACTACIO 1r TR 2022'!D13+'CONTRACTACIO 2n TR 2022'!D13+'CONTRACTACIO 3r TR 2022'!D13+'CONTRACTACIO 4t TR 2022'!D13</f>
        <v>26369542.84</v>
      </c>
      <c r="E13" s="10">
        <f>'CONTRACTACIO 1r TR 2022'!E13+'CONTRACTACIO 2n TR 2022'!E13+'CONTRACTACIO 3r TR 2022'!E13+'CONTRACTACIO 4t TR 2022'!E13</f>
        <v>31907146.832899995</v>
      </c>
      <c r="F13" s="21">
        <f t="shared" ref="F13:F24" si="1">IF(E13,E13/$E$25,"")</f>
        <v>0.94423828019589562</v>
      </c>
      <c r="G13" s="9">
        <f>'CONTRACTACIO 1r TR 2022'!G13+'CONTRACTACIO 2n TR 2022'!G13+'CONTRACTACIO 3r TR 2022'!G13+'CONTRACTACIO 4t TR 2022'!G13</f>
        <v>15</v>
      </c>
      <c r="H13" s="20">
        <f t="shared" ref="H13:H24" si="2">IF(G13,G13/$G$25,"")</f>
        <v>6.5789473684210523E-2</v>
      </c>
      <c r="I13" s="10">
        <f>'CONTRACTACIO 1r TR 2022'!I13+'CONTRACTACIO 2n TR 2022'!I13+'CONTRACTACIO 3r TR 2022'!I13+'CONTRACTACIO 4t TR 2022'!I13</f>
        <v>1989396.2</v>
      </c>
      <c r="J13" s="10">
        <f>'CONTRACTACIO 1r TR 2022'!J13+'CONTRACTACIO 2n TR 2022'!J13+'CONTRACTACIO 3r TR 2022'!J13+'CONTRACTACIO 4t TR 2022'!J13</f>
        <v>2407169.3931999998</v>
      </c>
      <c r="K13" s="21">
        <f t="shared" ref="K13:K24" si="3">IF(J13,J13/$J$25,"")</f>
        <v>0.50228411698722353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2022'!B15+'CONTRACTACIO 2n TR 2022'!B15+'CONTRACTACIO 3r TR 2022'!B15+'CONTRACTACIO 4t TR 2022'!B15</f>
        <v>1</v>
      </c>
      <c r="C15" s="20">
        <f t="shared" si="0"/>
        <v>0.04</v>
      </c>
      <c r="D15" s="13">
        <f>'CONTRACTACIO 1r TR 2022'!D15+'CONTRACTACIO 2n TR 2022'!D15+'CONTRACTACIO 3r TR 2022'!D15+'CONTRACTACIO 4t TR 2022'!D15</f>
        <v>39910.47</v>
      </c>
      <c r="E15" s="13">
        <f>'CONTRACTACIO 1r TR 2022'!E15+'CONTRACTACIO 2n TR 2022'!E15+'CONTRACTACIO 3r TR 2022'!E15+'CONTRACTACIO 4t TR 2022'!E15</f>
        <v>48291.67</v>
      </c>
      <c r="F15" s="21">
        <f t="shared" si="1"/>
        <v>1.4291106524626637E-3</v>
      </c>
      <c r="G15" s="9">
        <f>'CONTRACTACIO 1r TR 2022'!G15+'CONTRACTACIO 2n TR 2022'!G15+'CONTRACTACIO 3r TR 2022'!G15+'CONTRACTACIO 4t TR 2022'!G15</f>
        <v>0</v>
      </c>
      <c r="H15" s="20" t="str">
        <f t="shared" si="2"/>
        <v/>
      </c>
      <c r="I15" s="13">
        <f>'CONTRACTACIO 1r TR 2022'!I15+'CONTRACTACIO 2n TR 2022'!I15+'CONTRACTACIO 3r TR 2022'!I15+'CONTRACTACIO 4t TR 2022'!I15</f>
        <v>0</v>
      </c>
      <c r="J15" s="13">
        <f>'CONTRACTACIO 1r TR 2022'!J15+'CONTRACTACIO 2n TR 2022'!J15+'CONTRACTACIO 3r TR 2022'!J15+'CONTRACTACIO 4t TR 2022'!J15</f>
        <v>0</v>
      </c>
      <c r="K15" s="21" t="str">
        <f t="shared" si="3"/>
        <v/>
      </c>
      <c r="L15" s="9">
        <f>'CONTRACTACIO 1r TR 2022'!L15+'CONTRACTACIO 2n TR 2022'!L15+'CONTRACTACIO 3r TR 2022'!L15+'CONTRACTACIO 4t TR 2022'!L15</f>
        <v>1</v>
      </c>
      <c r="M15" s="20">
        <f t="shared" si="4"/>
        <v>0.5</v>
      </c>
      <c r="N15" s="13">
        <f>'CONTRACTACIO 1r TR 2022'!N15+'CONTRACTACIO 2n TR 2022'!N15+'CONTRACTACIO 3r TR 2022'!N15+'CONTRACTACIO 4t TR 2022'!N15</f>
        <v>22750</v>
      </c>
      <c r="O15" s="13">
        <f>'CONTRACTACIO 1r TR 2022'!O15+'CONTRACTACIO 2n TR 2022'!O15+'CONTRACTACIO 3r TR 2022'!O15+'CONTRACTACIO 4t TR 2022'!O15</f>
        <v>27527.5</v>
      </c>
      <c r="P15" s="21">
        <f t="shared" si="5"/>
        <v>0.2445347559151827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2022'!B18+'CONTRACTACIO 2n TR 2022'!B18+'CONTRACTACIO 3r TR 2022'!B18+'CONTRACTACIO 4t TR 2022'!B18</f>
        <v>4</v>
      </c>
      <c r="C18" s="20">
        <f t="shared" si="0"/>
        <v>0.16</v>
      </c>
      <c r="D18" s="13">
        <f>'CONTRACTACIO 1r TR 2022'!D18+'CONTRACTACIO 2n TR 2022'!D18+'CONTRACTACIO 3r TR 2022'!D18+'CONTRACTACIO 4t TR 2022'!D18</f>
        <v>1140708.6600000001</v>
      </c>
      <c r="E18" s="13">
        <f>'CONTRACTACIO 1r TR 2022'!E18+'CONTRACTACIO 2n TR 2022'!E18+'CONTRACTACIO 3r TR 2022'!E18+'CONTRACTACIO 4t TR 2022'!E18</f>
        <v>1380257.3588999999</v>
      </c>
      <c r="F18" s="21">
        <f t="shared" si="1"/>
        <v>4.0846392239986144E-2</v>
      </c>
      <c r="G18" s="9">
        <f>'CONTRACTACIO 1r TR 2022'!G18+'CONTRACTACIO 2n TR 2022'!G18+'CONTRACTACIO 3r TR 2022'!G18+'CONTRACTACIO 4t TR 2022'!G18</f>
        <v>3</v>
      </c>
      <c r="H18" s="20">
        <f t="shared" si="2"/>
        <v>1.3157894736842105E-2</v>
      </c>
      <c r="I18" s="13">
        <f>'CONTRACTACIO 1r TR 2022'!I18+'CONTRACTACIO 2n TR 2022'!I18+'CONTRACTACIO 3r TR 2022'!I18+'CONTRACTACIO 4t TR 2022'!I18</f>
        <v>115879.44</v>
      </c>
      <c r="J18" s="13">
        <f>'CONTRACTACIO 1r TR 2022'!J18+'CONTRACTACIO 2n TR 2022'!J18+'CONTRACTACIO 3r TR 2022'!J18+'CONTRACTACIO 4t TR 2022'!J18</f>
        <v>140214.12239999999</v>
      </c>
      <c r="K18" s="21">
        <f t="shared" si="3"/>
        <v>2.9257320593129948E-2</v>
      </c>
      <c r="L18" s="9">
        <f>'CONTRACTACIO 1r TR 2022'!L18+'CONTRACTACIO 2n TR 2022'!L18+'CONTRACTACIO 3r TR 2022'!L18+'CONTRACTACIO 4t TR 2022'!L18</f>
        <v>1</v>
      </c>
      <c r="M18" s="20">
        <f t="shared" si="4"/>
        <v>0.5</v>
      </c>
      <c r="N18" s="13">
        <f>'CONTRACTACIO 1r TR 2022'!N18+'CONTRACTACIO 2n TR 2022'!N18+'CONTRACTACIO 3r TR 2022'!N18+'CONTRACTACIO 4t TR 2022'!N18</f>
        <v>70283.81</v>
      </c>
      <c r="O18" s="13">
        <f>'CONTRACTACIO 1r TR 2022'!O18+'CONTRACTACIO 2n TR 2022'!O18+'CONTRACTACIO 3r TR 2022'!O18+'CONTRACTACIO 4t TR 2022'!O18</f>
        <v>85043.41</v>
      </c>
      <c r="P18" s="21">
        <f t="shared" si="5"/>
        <v>0.7554652440848173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2022'!B19+'CONTRACTACIO 2n TR 2022'!B19+'CONTRACTACIO 3r TR 2022'!B19+'CONTRACTACIO 4t TR 2022'!B19</f>
        <v>1</v>
      </c>
      <c r="C19" s="20">
        <f t="shared" si="0"/>
        <v>0.04</v>
      </c>
      <c r="D19" s="13">
        <f>'CONTRACTACIO 1r TR 2022'!D19+'CONTRACTACIO 2n TR 2022'!D19+'CONTRACTACIO 3r TR 2022'!D19+'CONTRACTACIO 4t TR 2022'!D19</f>
        <v>163333.32999999999</v>
      </c>
      <c r="E19" s="13">
        <f>'CONTRACTACIO 1r TR 2022'!E19+'CONTRACTACIO 2n TR 2022'!E19+'CONTRACTACIO 3r TR 2022'!E19+'CONTRACTACIO 4t TR 2022'!E19</f>
        <v>197633.33</v>
      </c>
      <c r="F19" s="21">
        <f t="shared" si="1"/>
        <v>5.848625594945648E-3</v>
      </c>
      <c r="G19" s="9">
        <f>'CONTRACTACIO 1r TR 2022'!G19+'CONTRACTACIO 2n TR 2022'!G19+'CONTRACTACIO 3r TR 2022'!G19+'CONTRACTACIO 4t TR 2022'!G19</f>
        <v>11</v>
      </c>
      <c r="H19" s="20">
        <f t="shared" si="2"/>
        <v>4.8245614035087717E-2</v>
      </c>
      <c r="I19" s="13">
        <f>'CONTRACTACIO 1r TR 2022'!I19+'CONTRACTACIO 2n TR 2022'!I19+'CONTRACTACIO 3r TR 2022'!I19+'CONTRACTACIO 4t TR 2022'!I19</f>
        <v>14371.019999999999</v>
      </c>
      <c r="J19" s="13">
        <f>'CONTRACTACIO 1r TR 2022'!J19+'CONTRACTACIO 2n TR 2022'!J19+'CONTRACTACIO 3r TR 2022'!J19+'CONTRACTACIO 4t TR 2022'!J19</f>
        <v>17388.929100000001</v>
      </c>
      <c r="K19" s="21">
        <f t="shared" si="3"/>
        <v>3.6284039349370606E-3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2022'!B20+'CONTRACTACIO 2n TR 2022'!B20+'CONTRACTACIO 3r TR 2022'!B20+'CONTRACTACIO 4t TR 2022'!B20</f>
        <v>6</v>
      </c>
      <c r="C20" s="20">
        <f t="shared" si="0"/>
        <v>0.24</v>
      </c>
      <c r="D20" s="13">
        <f>'CONTRACTACIO 1r TR 2022'!D20+'CONTRACTACIO 2n TR 2022'!D20+'CONTRACTACIO 3r TR 2022'!D20+'CONTRACTACIO 4t TR 2022'!D20</f>
        <v>213293.40000000002</v>
      </c>
      <c r="E20" s="13">
        <f>'CONTRACTACIO 1r TR 2022'!E20+'CONTRACTACIO 2n TR 2022'!E20+'CONTRACTACIO 3r TR 2022'!E20+'CONTRACTACIO 4t TR 2022'!E20</f>
        <v>258085.01169999997</v>
      </c>
      <c r="F20" s="21">
        <f t="shared" si="1"/>
        <v>7.6375913167099248E-3</v>
      </c>
      <c r="G20" s="9">
        <f>'CONTRACTACIO 1r TR 2022'!G20+'CONTRACTACIO 2n TR 2022'!G20+'CONTRACTACIO 3r TR 2022'!G20+'CONTRACTACIO 4t TR 2022'!G20</f>
        <v>199</v>
      </c>
      <c r="H20" s="20">
        <f t="shared" si="2"/>
        <v>0.8728070175438597</v>
      </c>
      <c r="I20" s="13">
        <f>'CONTRACTACIO 1r TR 2022'!I20+'CONTRACTACIO 2n TR 2022'!I20+'CONTRACTACIO 3r TR 2022'!I20+'CONTRACTACIO 4t TR 2022'!I20</f>
        <v>1841823.2399999998</v>
      </c>
      <c r="J20" s="13">
        <f>'CONTRACTACIO 1r TR 2022'!J20+'CONTRACTACIO 2n TR 2022'!J20+'CONTRACTACIO 3r TR 2022'!J20+'CONTRACTACIO 4t TR 2022'!J20</f>
        <v>2227673.3281</v>
      </c>
      <c r="K20" s="21">
        <f t="shared" si="3"/>
        <v>0.46483015848470954</v>
      </c>
      <c r="L20" s="9">
        <f>'CONTRACTACIO 1r TR 2022'!L20+'CONTRACTACIO 2n TR 2022'!L20+'CONTRACTACIO 3r TR 2022'!L20+'CONTRACTACIO 4t TR 2022'!L20</f>
        <v>0</v>
      </c>
      <c r="M20" s="20" t="str">
        <f t="shared" si="4"/>
        <v/>
      </c>
      <c r="N20" s="13">
        <f>'CONTRACTACIO 1r TR 2022'!N20+'CONTRACTACIO 2n TR 2022'!N20+'CONTRACTACIO 3r TR 2022'!N20+'CONTRACTACIO 4t TR 2022'!N20</f>
        <v>0</v>
      </c>
      <c r="O20" s="13">
        <f>'CONTRACTACIO 1r TR 2022'!O20+'CONTRACTACIO 2n TR 2022'!O20+'CONTRACTACIO 3r TR 2022'!O20+'CONTRACTACIO 4t TR 2022'!O20</f>
        <v>0</v>
      </c>
      <c r="P20" s="21" t="str">
        <f t="shared" si="5"/>
        <v/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50000000000003" hidden="1" customHeight="1" x14ac:dyDescent="0.25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50000000000003" customHeight="1" x14ac:dyDescent="0.25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25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25</v>
      </c>
      <c r="C25" s="17">
        <f t="shared" si="12"/>
        <v>1</v>
      </c>
      <c r="D25" s="18">
        <f t="shared" si="12"/>
        <v>27926788.699999996</v>
      </c>
      <c r="E25" s="18">
        <f t="shared" si="12"/>
        <v>33791414.203499995</v>
      </c>
      <c r="F25" s="19">
        <f t="shared" si="12"/>
        <v>1</v>
      </c>
      <c r="G25" s="16">
        <f t="shared" si="12"/>
        <v>228</v>
      </c>
      <c r="H25" s="17">
        <f t="shared" si="12"/>
        <v>1</v>
      </c>
      <c r="I25" s="18">
        <f t="shared" si="12"/>
        <v>3961469.9</v>
      </c>
      <c r="J25" s="18">
        <f t="shared" si="12"/>
        <v>4792445.7727999995</v>
      </c>
      <c r="K25" s="19">
        <f t="shared" si="12"/>
        <v>1</v>
      </c>
      <c r="L25" s="16">
        <f t="shared" si="12"/>
        <v>2</v>
      </c>
      <c r="M25" s="17">
        <f t="shared" si="12"/>
        <v>1</v>
      </c>
      <c r="N25" s="18">
        <f t="shared" si="12"/>
        <v>93033.81</v>
      </c>
      <c r="O25" s="18">
        <f t="shared" si="12"/>
        <v>112570.91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19" t="str">
        <f>'CONTRACTACIO 1r TR 2022'!A28:Q28</f>
        <v>https://bcnroc.ajuntament.barcelona.cat/jspui/bitstream/11703/123722/5/GM_Pressupost_2022.pdf#page=265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25">
      <c r="A31" s="144" t="s">
        <v>10</v>
      </c>
      <c r="B31" s="147" t="s">
        <v>17</v>
      </c>
      <c r="C31" s="148"/>
      <c r="D31" s="148"/>
      <c r="E31" s="148"/>
      <c r="F31" s="149"/>
      <c r="G31" s="24"/>
      <c r="H31" s="47"/>
      <c r="I31" s="47"/>
      <c r="J31" s="153" t="s">
        <v>15</v>
      </c>
      <c r="K31" s="154"/>
      <c r="L31" s="147" t="s">
        <v>16</v>
      </c>
      <c r="M31" s="148"/>
      <c r="N31" s="148"/>
      <c r="O31" s="148"/>
      <c r="P31" s="149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">
      <c r="A32" s="145"/>
      <c r="B32" s="150"/>
      <c r="C32" s="151"/>
      <c r="D32" s="151"/>
      <c r="E32" s="151"/>
      <c r="F32" s="152"/>
      <c r="G32" s="24"/>
      <c r="J32" s="155"/>
      <c r="K32" s="156"/>
      <c r="L32" s="159"/>
      <c r="M32" s="160"/>
      <c r="N32" s="160"/>
      <c r="O32" s="160"/>
      <c r="P32" s="161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15" customHeight="1" thickBot="1" x14ac:dyDescent="0.3">
      <c r="A33" s="146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7"/>
      <c r="K33" s="158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5" customHeight="1" x14ac:dyDescent="0.25">
      <c r="A34" s="39" t="s">
        <v>25</v>
      </c>
      <c r="B34" s="9">
        <f t="shared" ref="B34:B43" si="13">B13+G13+L13+Q13+V13+AA13</f>
        <v>28</v>
      </c>
      <c r="C34" s="8">
        <f t="shared" ref="C34:C40" si="14">IF(B34,B34/$B$46,"")</f>
        <v>0.10980392156862745</v>
      </c>
      <c r="D34" s="10">
        <f t="shared" ref="D34:D43" si="15">D13+I13+N13+S13+X13+AC13</f>
        <v>28358939.039999999</v>
      </c>
      <c r="E34" s="11">
        <f t="shared" ref="E34:E43" si="16">E13+J13+O13+T13+Y13+AD13</f>
        <v>34314316.226099998</v>
      </c>
      <c r="F34" s="21">
        <f t="shared" ref="F34:F40" si="17">IF(E34,E34/$E$46,"")</f>
        <v>0.88675661915498682</v>
      </c>
      <c r="J34" s="142" t="s">
        <v>3</v>
      </c>
      <c r="K34" s="143"/>
      <c r="L34" s="54">
        <f>B25</f>
        <v>25</v>
      </c>
      <c r="M34" s="8">
        <f t="shared" ref="M34:M39" si="18">IF(L34,L34/$L$40,"")</f>
        <v>9.8039215686274508E-2</v>
      </c>
      <c r="N34" s="55">
        <f>D25</f>
        <v>27926788.699999996</v>
      </c>
      <c r="O34" s="55">
        <f>E25</f>
        <v>33791414.203499995</v>
      </c>
      <c r="P34" s="56">
        <f t="shared" ref="P34:P39" si="19">IF(O34,O34/$O$40,"")</f>
        <v>0.87324369275264202</v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8" t="s">
        <v>1</v>
      </c>
      <c r="K35" s="139"/>
      <c r="L35" s="57">
        <f>G25</f>
        <v>228</v>
      </c>
      <c r="M35" s="8">
        <f t="shared" si="18"/>
        <v>0.89411764705882357</v>
      </c>
      <c r="N35" s="58">
        <f>I25</f>
        <v>3961469.9</v>
      </c>
      <c r="O35" s="58">
        <f>J25</f>
        <v>4792445.7727999995</v>
      </c>
      <c r="P35" s="56">
        <f t="shared" si="19"/>
        <v>0.12384722991330727</v>
      </c>
    </row>
    <row r="36" spans="1:33" s="24" customFormat="1" ht="30" customHeight="1" x14ac:dyDescent="0.25">
      <c r="A36" s="41" t="s">
        <v>19</v>
      </c>
      <c r="B36" s="12">
        <f t="shared" si="13"/>
        <v>2</v>
      </c>
      <c r="C36" s="8">
        <f t="shared" si="14"/>
        <v>7.8431372549019607E-3</v>
      </c>
      <c r="D36" s="13">
        <f t="shared" si="15"/>
        <v>62660.47</v>
      </c>
      <c r="E36" s="14">
        <f t="shared" si="16"/>
        <v>75819.17</v>
      </c>
      <c r="F36" s="21">
        <f t="shared" si="17"/>
        <v>1.9593323793291452E-3</v>
      </c>
      <c r="J36" s="138" t="s">
        <v>2</v>
      </c>
      <c r="K36" s="139"/>
      <c r="L36" s="57">
        <f>L25</f>
        <v>2</v>
      </c>
      <c r="M36" s="8">
        <f t="shared" si="18"/>
        <v>7.8431372549019607E-3</v>
      </c>
      <c r="N36" s="58">
        <f>N25</f>
        <v>93033.81</v>
      </c>
      <c r="O36" s="58">
        <f>O25</f>
        <v>112570.91</v>
      </c>
      <c r="P36" s="56">
        <f t="shared" si="19"/>
        <v>2.909077334050836E-3</v>
      </c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8" t="s">
        <v>34</v>
      </c>
      <c r="K37" s="139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8" t="s">
        <v>5</v>
      </c>
      <c r="K38" s="139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8</v>
      </c>
      <c r="C39" s="8">
        <f t="shared" si="14"/>
        <v>3.1372549019607843E-2</v>
      </c>
      <c r="D39" s="13">
        <f t="shared" si="15"/>
        <v>1326871.9100000001</v>
      </c>
      <c r="E39" s="22">
        <f t="shared" si="16"/>
        <v>1605514.8912999998</v>
      </c>
      <c r="F39" s="21">
        <f t="shared" si="17"/>
        <v>4.1489999323643383E-2</v>
      </c>
      <c r="G39" s="24"/>
      <c r="H39" s="24"/>
      <c r="I39" s="24"/>
      <c r="J39" s="138" t="s">
        <v>4</v>
      </c>
      <c r="K39" s="139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12</v>
      </c>
      <c r="C40" s="8">
        <f t="shared" si="14"/>
        <v>4.7058823529411764E-2</v>
      </c>
      <c r="D40" s="13">
        <f t="shared" si="15"/>
        <v>177704.34999999998</v>
      </c>
      <c r="E40" s="14">
        <f t="shared" si="16"/>
        <v>215022.2591</v>
      </c>
      <c r="F40" s="21">
        <f t="shared" si="17"/>
        <v>5.5566431884064536E-3</v>
      </c>
      <c r="G40" s="24"/>
      <c r="H40" s="24"/>
      <c r="I40" s="24"/>
      <c r="J40" s="140" t="s">
        <v>0</v>
      </c>
      <c r="K40" s="141"/>
      <c r="L40" s="79">
        <f>SUM(L34:L39)</f>
        <v>255</v>
      </c>
      <c r="M40" s="17">
        <f>SUM(M34:M39)</f>
        <v>1</v>
      </c>
      <c r="N40" s="80">
        <f>SUM(N34:N39)</f>
        <v>31981292.409999993</v>
      </c>
      <c r="O40" s="81">
        <f>SUM(O34:O39)</f>
        <v>38696430.88629999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205</v>
      </c>
      <c r="C41" s="8">
        <f>IF(B41,B41/$B$46,"")</f>
        <v>0.80392156862745101</v>
      </c>
      <c r="D41" s="13">
        <f t="shared" si="15"/>
        <v>2055116.6399999997</v>
      </c>
      <c r="E41" s="14">
        <f t="shared" si="16"/>
        <v>2485758.3398000002</v>
      </c>
      <c r="F41" s="21">
        <f>IF(E41,E41/$E$46,"")</f>
        <v>6.4237405953634155E-2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2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2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2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">
      <c r="A46" s="61" t="s">
        <v>0</v>
      </c>
      <c r="B46" s="16">
        <f>SUM(B34:B45)</f>
        <v>255</v>
      </c>
      <c r="C46" s="17">
        <f>SUM(C34:C45)</f>
        <v>1</v>
      </c>
      <c r="D46" s="18">
        <f>SUM(D34:D45)</f>
        <v>31981292.41</v>
      </c>
      <c r="E46" s="18">
        <f>SUM(E34:E45)</f>
        <v>38696430.886299998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2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1:21" s="24" customFormat="1" x14ac:dyDescent="0.25">
      <c r="B97" s="25"/>
      <c r="H97" s="25"/>
      <c r="N97" s="25"/>
    </row>
    <row r="98" spans="1:21" s="24" customFormat="1" x14ac:dyDescent="0.25">
      <c r="B98" s="25"/>
      <c r="H98" s="25"/>
      <c r="N98" s="25"/>
    </row>
    <row r="99" spans="1:21" s="24" customFormat="1" x14ac:dyDescent="0.25">
      <c r="B99" s="25"/>
      <c r="H99" s="25"/>
      <c r="N99" s="25"/>
    </row>
    <row r="100" spans="1:21" s="24" customFormat="1" x14ac:dyDescent="0.25">
      <c r="B100" s="25"/>
      <c r="H100" s="25"/>
      <c r="N100" s="25"/>
    </row>
    <row r="101" spans="1:21" s="24" customFormat="1" x14ac:dyDescent="0.25">
      <c r="B101" s="25"/>
      <c r="H101" s="25"/>
      <c r="N101" s="25"/>
    </row>
    <row r="102" spans="1:21" s="24" customFormat="1" x14ac:dyDescent="0.25">
      <c r="B102" s="25"/>
      <c r="H102" s="25"/>
      <c r="N102" s="25"/>
    </row>
    <row r="103" spans="1:21" s="24" customFormat="1" x14ac:dyDescent="0.25">
      <c r="B103" s="25"/>
      <c r="H103" s="25"/>
      <c r="N103" s="25"/>
    </row>
    <row r="104" spans="1:21" s="24" customFormat="1" x14ac:dyDescent="0.25">
      <c r="B104" s="25"/>
      <c r="H104" s="25"/>
      <c r="N104" s="25"/>
    </row>
    <row r="105" spans="1:21" s="24" customFormat="1" x14ac:dyDescent="0.25">
      <c r="B105" s="25"/>
      <c r="H105" s="25"/>
      <c r="N105" s="25"/>
    </row>
    <row r="106" spans="1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2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2022-10-27T12:25:50Z</cp:lastPrinted>
  <dcterms:created xsi:type="dcterms:W3CDTF">2016-02-03T12:33:15Z</dcterms:created>
  <dcterms:modified xsi:type="dcterms:W3CDTF">2023-03-02T08:33:34Z</dcterms:modified>
</cp:coreProperties>
</file>