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6" yWindow="-96" windowWidth="22692" windowHeight="13056" tabRatio="700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A28" i="7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/>
  <c r="E44" i="4"/>
  <c r="F44" i="4" s="1"/>
  <c r="D44" i="4"/>
  <c r="B44" i="4"/>
  <c r="C44" i="4" s="1"/>
  <c r="E44" i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/>
  <c r="Y23" i="7"/>
  <c r="Z23" i="7" s="1"/>
  <c r="X23" i="7"/>
  <c r="V23" i="7"/>
  <c r="W23" i="7"/>
  <c r="T23" i="7"/>
  <c r="U23" i="7" s="1"/>
  <c r="S23" i="7"/>
  <c r="Q23" i="7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/>
  <c r="X22" i="7"/>
  <c r="V22" i="7"/>
  <c r="T22" i="7"/>
  <c r="U22" i="7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C43" i="6" s="1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B37" i="7" s="1"/>
  <c r="C37" i="7" s="1"/>
  <c r="D16" i="7"/>
  <c r="J24" i="7"/>
  <c r="E24" i="7"/>
  <c r="F24" i="7" s="1"/>
  <c r="O24" i="7"/>
  <c r="P24" i="7" s="1"/>
  <c r="T24" i="7"/>
  <c r="U24" i="7"/>
  <c r="Y24" i="7"/>
  <c r="Z24" i="7" s="1"/>
  <c r="AD24" i="7"/>
  <c r="AE24" i="7" s="1"/>
  <c r="E13" i="7"/>
  <c r="J13" i="7"/>
  <c r="E34" i="7" s="1"/>
  <c r="O13" i="7"/>
  <c r="T13" i="7"/>
  <c r="U13" i="7" s="1"/>
  <c r="Y13" i="7"/>
  <c r="Z13" i="7" s="1"/>
  <c r="AD13" i="7"/>
  <c r="AE13" i="7"/>
  <c r="E20" i="7"/>
  <c r="J20" i="7"/>
  <c r="O20" i="7"/>
  <c r="AD20" i="7"/>
  <c r="AE20" i="7" s="1"/>
  <c r="T20" i="7"/>
  <c r="U20" i="7" s="1"/>
  <c r="Y20" i="7"/>
  <c r="E21" i="7"/>
  <c r="J21" i="7"/>
  <c r="E42" i="7" s="1"/>
  <c r="F42" i="7" s="1"/>
  <c r="O21" i="7"/>
  <c r="AD21" i="7"/>
  <c r="T21" i="7"/>
  <c r="U21" i="7" s="1"/>
  <c r="Y21" i="7"/>
  <c r="Z21" i="7" s="1"/>
  <c r="J14" i="7"/>
  <c r="O14" i="7"/>
  <c r="E14" i="7"/>
  <c r="T14" i="7"/>
  <c r="U14" i="7" s="1"/>
  <c r="Y14" i="7"/>
  <c r="Z14" i="7" s="1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U16" i="7" s="1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AE17" i="7" s="1"/>
  <c r="J18" i="7"/>
  <c r="O18" i="7"/>
  <c r="AD18" i="7"/>
  <c r="AE18" i="7" s="1"/>
  <c r="E18" i="7"/>
  <c r="T18" i="7"/>
  <c r="U18" i="7" s="1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S25" i="7" s="1"/>
  <c r="N37" i="7" s="1"/>
  <c r="X13" i="7"/>
  <c r="AC13" i="7"/>
  <c r="D20" i="7"/>
  <c r="I20" i="7"/>
  <c r="N20" i="7"/>
  <c r="AC20" i="7"/>
  <c r="S20" i="7"/>
  <c r="X20" i="7"/>
  <c r="D21" i="7"/>
  <c r="I21" i="7"/>
  <c r="N21" i="7"/>
  <c r="AC21" i="7"/>
  <c r="D42" i="7" s="1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38" i="7" s="1"/>
  <c r="D17" i="7"/>
  <c r="S17" i="7"/>
  <c r="X17" i="7"/>
  <c r="AC17" i="7"/>
  <c r="I18" i="7"/>
  <c r="N18" i="7"/>
  <c r="AC18" i="7"/>
  <c r="D18" i="7"/>
  <c r="D39" i="7" s="1"/>
  <c r="S18" i="7"/>
  <c r="X18" i="7"/>
  <c r="I19" i="7"/>
  <c r="N19" i="7"/>
  <c r="D40" i="7" s="1"/>
  <c r="AC19" i="7"/>
  <c r="D19" i="7"/>
  <c r="S19" i="7"/>
  <c r="X19" i="7"/>
  <c r="G24" i="7"/>
  <c r="B24" i="7"/>
  <c r="L24" i="7"/>
  <c r="M24" i="7"/>
  <c r="Q24" i="7"/>
  <c r="R24" i="7" s="1"/>
  <c r="V24" i="7"/>
  <c r="W24" i="7"/>
  <c r="AA24" i="7"/>
  <c r="AB24" i="7" s="1"/>
  <c r="G16" i="7"/>
  <c r="L16" i="7"/>
  <c r="M16" i="7" s="1"/>
  <c r="Q16" i="7"/>
  <c r="V16" i="7"/>
  <c r="W16" i="7" s="1"/>
  <c r="AA16" i="7"/>
  <c r="AB16" i="7" s="1"/>
  <c r="B13" i="7"/>
  <c r="C13" i="7" s="1"/>
  <c r="G13" i="7"/>
  <c r="L13" i="7"/>
  <c r="Q13" i="7"/>
  <c r="V13" i="7"/>
  <c r="W13" i="7" s="1"/>
  <c r="AA13" i="7"/>
  <c r="B20" i="7"/>
  <c r="G20" i="7"/>
  <c r="L20" i="7"/>
  <c r="AA20" i="7"/>
  <c r="Q20" i="7"/>
  <c r="R20" i="7" s="1"/>
  <c r="V20" i="7"/>
  <c r="W20" i="7" s="1"/>
  <c r="B21" i="7"/>
  <c r="C21" i="7" s="1"/>
  <c r="G21" i="7"/>
  <c r="B42" i="7" s="1"/>
  <c r="L21" i="7"/>
  <c r="M21" i="7" s="1"/>
  <c r="AA21" i="7"/>
  <c r="AB21" i="7" s="1"/>
  <c r="Q21" i="7"/>
  <c r="R21" i="7" s="1"/>
  <c r="V21" i="7"/>
  <c r="W21" i="7" s="1"/>
  <c r="G14" i="7"/>
  <c r="L14" i="7"/>
  <c r="B35" i="7" s="1"/>
  <c r="C35" i="7" s="1"/>
  <c r="B14" i="7"/>
  <c r="Q14" i="7"/>
  <c r="R14" i="7" s="1"/>
  <c r="V14" i="7"/>
  <c r="W14" i="7"/>
  <c r="AA14" i="7"/>
  <c r="AB14" i="7" s="1"/>
  <c r="G15" i="7"/>
  <c r="L15" i="7"/>
  <c r="B15" i="7"/>
  <c r="C15" i="7" s="1"/>
  <c r="Q15" i="7"/>
  <c r="R15" i="7" s="1"/>
  <c r="V15" i="7"/>
  <c r="W15" i="7"/>
  <c r="AA15" i="7"/>
  <c r="AB15" i="7" s="1"/>
  <c r="G17" i="7"/>
  <c r="H17" i="7" s="1"/>
  <c r="L17" i="7"/>
  <c r="M17" i="7" s="1"/>
  <c r="B17" i="7"/>
  <c r="C17" i="7" s="1"/>
  <c r="Q17" i="7"/>
  <c r="V17" i="7"/>
  <c r="AA17" i="7"/>
  <c r="G18" i="7"/>
  <c r="L18" i="7"/>
  <c r="AA18" i="7"/>
  <c r="B18" i="7"/>
  <c r="B39" i="7" s="1"/>
  <c r="C39" i="7" s="1"/>
  <c r="Q18" i="7"/>
  <c r="R18" i="7" s="1"/>
  <c r="V18" i="7"/>
  <c r="W18" i="7"/>
  <c r="G19" i="7"/>
  <c r="L19" i="7"/>
  <c r="AA19" i="7"/>
  <c r="B19" i="7"/>
  <c r="C19" i="7" s="1"/>
  <c r="Q19" i="7"/>
  <c r="R19" i="7" s="1"/>
  <c r="V19" i="7"/>
  <c r="W19" i="7" s="1"/>
  <c r="J25" i="6"/>
  <c r="K20" i="6" s="1"/>
  <c r="E25" i="6"/>
  <c r="O34" i="6" s="1"/>
  <c r="O25" i="6"/>
  <c r="O36" i="6" s="1"/>
  <c r="Y25" i="6"/>
  <c r="O38" i="6"/>
  <c r="P38" i="6" s="1"/>
  <c r="T25" i="6"/>
  <c r="O37" i="6" s="1"/>
  <c r="P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N40" i="6" s="1"/>
  <c r="AC25" i="6"/>
  <c r="N39" i="6" s="1"/>
  <c r="G25" i="6"/>
  <c r="L35" i="6" s="1"/>
  <c r="H15" i="6"/>
  <c r="B25" i="6"/>
  <c r="L34" i="6" s="1"/>
  <c r="L25" i="6"/>
  <c r="L36" i="6" s="1"/>
  <c r="V25" i="6"/>
  <c r="L38" i="6"/>
  <c r="M38" i="6" s="1"/>
  <c r="Q25" i="6"/>
  <c r="L37" i="6" s="1"/>
  <c r="M37" i="6" s="1"/>
  <c r="AA25" i="6"/>
  <c r="L39" i="6"/>
  <c r="M39" i="6" s="1"/>
  <c r="E45" i="6"/>
  <c r="E34" i="6"/>
  <c r="E35" i="6"/>
  <c r="E36" i="6"/>
  <c r="F36" i="6" s="1"/>
  <c r="E37" i="6"/>
  <c r="E38" i="6"/>
  <c r="F38" i="6" s="1"/>
  <c r="E39" i="6"/>
  <c r="F39" i="6" s="1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C39" i="6" s="1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25" i="6" s="1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P34" i="5" s="1"/>
  <c r="J25" i="5"/>
  <c r="O35" i="5" s="1"/>
  <c r="O25" i="5"/>
  <c r="O36" i="5" s="1"/>
  <c r="P36" i="5" s="1"/>
  <c r="T25" i="5"/>
  <c r="O37" i="5" s="1"/>
  <c r="P37" i="5" s="1"/>
  <c r="Y25" i="5"/>
  <c r="O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20" i="5" s="1"/>
  <c r="L25" i="5"/>
  <c r="L36" i="5" s="1"/>
  <c r="M36" i="5" s="1"/>
  <c r="Q25" i="5"/>
  <c r="L37" i="5"/>
  <c r="M37" i="5" s="1"/>
  <c r="V25" i="5"/>
  <c r="L38" i="5" s="1"/>
  <c r="M38" i="5" s="1"/>
  <c r="E34" i="5"/>
  <c r="E35" i="5"/>
  <c r="E36" i="5"/>
  <c r="F36" i="5" s="1"/>
  <c r="E41" i="5"/>
  <c r="E42" i="5"/>
  <c r="E39" i="5"/>
  <c r="E40" i="5"/>
  <c r="E45" i="5"/>
  <c r="F45" i="5" s="1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 s="1"/>
  <c r="B41" i="5"/>
  <c r="B42" i="5"/>
  <c r="C42" i="5" s="1"/>
  <c r="B45" i="5"/>
  <c r="B39" i="5"/>
  <c r="C39" i="5" s="1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25" i="5" s="1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25" i="5" s="1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F36" i="4" s="1"/>
  <c r="E37" i="4"/>
  <c r="E38" i="4"/>
  <c r="E39" i="4"/>
  <c r="E40" i="4"/>
  <c r="E41" i="4"/>
  <c r="E42" i="4"/>
  <c r="F42" i="4" s="1"/>
  <c r="D45" i="4"/>
  <c r="B45" i="4"/>
  <c r="B42" i="4"/>
  <c r="C42" i="4" s="1"/>
  <c r="B34" i="4"/>
  <c r="B35" i="4"/>
  <c r="B36" i="4"/>
  <c r="B37" i="4"/>
  <c r="B38" i="4"/>
  <c r="B39" i="4"/>
  <c r="C39" i="4" s="1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25" i="4" s="1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25" i="4" s="1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19" i="4" s="1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L39" i="4"/>
  <c r="M39" i="4" s="1"/>
  <c r="D34" i="4"/>
  <c r="D35" i="4"/>
  <c r="D36" i="4"/>
  <c r="D37" i="4"/>
  <c r="D38" i="4"/>
  <c r="D39" i="4"/>
  <c r="D40" i="4"/>
  <c r="D41" i="4"/>
  <c r="D42" i="4"/>
  <c r="J25" i="1"/>
  <c r="O35" i="1" s="1"/>
  <c r="O25" i="1"/>
  <c r="O36" i="1" s="1"/>
  <c r="E25" i="1"/>
  <c r="O34" i="1" s="1"/>
  <c r="P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M20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8" i="1"/>
  <c r="P17" i="1"/>
  <c r="P14" i="1"/>
  <c r="M24" i="1"/>
  <c r="M21" i="1"/>
  <c r="M18" i="1"/>
  <c r="M17" i="1"/>
  <c r="M16" i="1"/>
  <c r="M14" i="1"/>
  <c r="K24" i="1"/>
  <c r="K19" i="1"/>
  <c r="K18" i="1"/>
  <c r="K17" i="1"/>
  <c r="K16" i="1"/>
  <c r="K14" i="1"/>
  <c r="H21" i="1"/>
  <c r="H19" i="1"/>
  <c r="H17" i="1"/>
  <c r="C24" i="1"/>
  <c r="C21" i="1"/>
  <c r="C20" i="1"/>
  <c r="C19" i="1"/>
  <c r="C18" i="1"/>
  <c r="C17" i="1"/>
  <c r="C16" i="1"/>
  <c r="C15" i="1"/>
  <c r="C14" i="1"/>
  <c r="E45" i="1"/>
  <c r="F45" i="1" s="1"/>
  <c r="E42" i="1"/>
  <c r="F42" i="1" s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O39" i="1"/>
  <c r="P39" i="1" s="1"/>
  <c r="AE16" i="7"/>
  <c r="L37" i="4"/>
  <c r="F22" i="1"/>
  <c r="F23" i="1"/>
  <c r="F24" i="1"/>
  <c r="C22" i="1"/>
  <c r="C23" i="1"/>
  <c r="L36" i="1"/>
  <c r="F22" i="6"/>
  <c r="C22" i="6"/>
  <c r="H20" i="6"/>
  <c r="H19" i="6"/>
  <c r="M18" i="6"/>
  <c r="M13" i="6"/>
  <c r="P19" i="6"/>
  <c r="P14" i="6"/>
  <c r="Z21" i="6"/>
  <c r="H22" i="6"/>
  <c r="O35" i="6"/>
  <c r="K22" i="6"/>
  <c r="M13" i="5"/>
  <c r="H22" i="5"/>
  <c r="K22" i="5"/>
  <c r="M14" i="4"/>
  <c r="P21" i="4"/>
  <c r="H19" i="4"/>
  <c r="H22" i="4"/>
  <c r="K13" i="4"/>
  <c r="K22" i="4"/>
  <c r="Z21" i="4"/>
  <c r="L34" i="1"/>
  <c r="M34" i="1" s="1"/>
  <c r="F20" i="1"/>
  <c r="F13" i="1"/>
  <c r="C13" i="1"/>
  <c r="K21" i="1"/>
  <c r="H16" i="1"/>
  <c r="H14" i="1"/>
  <c r="H18" i="1"/>
  <c r="H24" i="1"/>
  <c r="Z18" i="6"/>
  <c r="C20" i="6"/>
  <c r="C13" i="6"/>
  <c r="F14" i="6"/>
  <c r="K15" i="6"/>
  <c r="R16" i="6"/>
  <c r="U16" i="6"/>
  <c r="U13" i="6"/>
  <c r="H18" i="6"/>
  <c r="H24" i="6"/>
  <c r="H14" i="6"/>
  <c r="K19" i="6"/>
  <c r="K14" i="6"/>
  <c r="K18" i="6"/>
  <c r="K21" i="6"/>
  <c r="K13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K19" i="5"/>
  <c r="C14" i="5"/>
  <c r="C13" i="5"/>
  <c r="F23" i="7"/>
  <c r="F43" i="5"/>
  <c r="AE21" i="5"/>
  <c r="AE20" i="5"/>
  <c r="C20" i="5"/>
  <c r="F21" i="5"/>
  <c r="F20" i="5"/>
  <c r="P21" i="5"/>
  <c r="Y25" i="7"/>
  <c r="O39" i="7" s="1"/>
  <c r="P39" i="7" s="1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4" i="4"/>
  <c r="C14" i="4"/>
  <c r="F14" i="4"/>
  <c r="F20" i="4"/>
  <c r="K21" i="4"/>
  <c r="W17" i="4"/>
  <c r="O38" i="4"/>
  <c r="P38" i="4" s="1"/>
  <c r="Z17" i="4"/>
  <c r="C18" i="4"/>
  <c r="C20" i="4"/>
  <c r="O34" i="4"/>
  <c r="P34" i="4" s="1"/>
  <c r="M13" i="4"/>
  <c r="W20" i="4"/>
  <c r="P20" i="4"/>
  <c r="P18" i="7"/>
  <c r="F43" i="4"/>
  <c r="Q25" i="7"/>
  <c r="C24" i="7"/>
  <c r="E45" i="7"/>
  <c r="F45" i="7" s="1"/>
  <c r="B45" i="7"/>
  <c r="C35" i="1"/>
  <c r="R17" i="7"/>
  <c r="H22" i="7"/>
  <c r="F38" i="1"/>
  <c r="P17" i="7"/>
  <c r="P16" i="7"/>
  <c r="F37" i="4"/>
  <c r="Z16" i="7"/>
  <c r="F37" i="1"/>
  <c r="F44" i="1"/>
  <c r="C22" i="7"/>
  <c r="C23" i="7"/>
  <c r="F15" i="7"/>
  <c r="F22" i="7"/>
  <c r="F35" i="1"/>
  <c r="F39" i="1"/>
  <c r="C36" i="6"/>
  <c r="C43" i="5"/>
  <c r="C36" i="4"/>
  <c r="C45" i="1"/>
  <c r="C37" i="1"/>
  <c r="C39" i="1"/>
  <c r="K24" i="7"/>
  <c r="F37" i="6"/>
  <c r="C37" i="6"/>
  <c r="F40" i="6"/>
  <c r="C35" i="6"/>
  <c r="F35" i="6"/>
  <c r="F45" i="6"/>
  <c r="P34" i="6"/>
  <c r="AB18" i="7"/>
  <c r="AB19" i="7"/>
  <c r="C40" i="6"/>
  <c r="C45" i="6"/>
  <c r="C45" i="5"/>
  <c r="F39" i="5"/>
  <c r="P38" i="5"/>
  <c r="L37" i="7"/>
  <c r="R16" i="7"/>
  <c r="C37" i="5"/>
  <c r="F37" i="5"/>
  <c r="C35" i="5"/>
  <c r="F35" i="5"/>
  <c r="F21" i="7"/>
  <c r="F13" i="7"/>
  <c r="F14" i="7"/>
  <c r="F20" i="7"/>
  <c r="F42" i="5"/>
  <c r="AE21" i="7"/>
  <c r="F35" i="4"/>
  <c r="K18" i="7"/>
  <c r="C38" i="4"/>
  <c r="C35" i="4"/>
  <c r="F38" i="4"/>
  <c r="P21" i="7"/>
  <c r="F45" i="4"/>
  <c r="C45" i="4"/>
  <c r="K14" i="7"/>
  <c r="K16" i="7"/>
  <c r="AB20" i="7"/>
  <c r="AB17" i="7"/>
  <c r="C20" i="7"/>
  <c r="C18" i="7"/>
  <c r="C14" i="7"/>
  <c r="F39" i="4"/>
  <c r="R13" i="7"/>
  <c r="K21" i="7"/>
  <c r="M18" i="7"/>
  <c r="M13" i="7"/>
  <c r="P13" i="7"/>
  <c r="P14" i="7"/>
  <c r="H16" i="7"/>
  <c r="H14" i="7"/>
  <c r="H18" i="7"/>
  <c r="H24" i="7"/>
  <c r="M37" i="4"/>
  <c r="M38" i="4"/>
  <c r="M34" i="4"/>
  <c r="C45" i="7"/>
  <c r="M37" i="7"/>
  <c r="H13" i="6" l="1"/>
  <c r="H19" i="5"/>
  <c r="O36" i="4"/>
  <c r="P20" i="6"/>
  <c r="P25" i="6" s="1"/>
  <c r="D46" i="6"/>
  <c r="K20" i="5"/>
  <c r="K25" i="5" s="1"/>
  <c r="H20" i="1"/>
  <c r="H13" i="1"/>
  <c r="L35" i="5"/>
  <c r="L40" i="5" s="1"/>
  <c r="AE25" i="5"/>
  <c r="Z25" i="6"/>
  <c r="M14" i="7"/>
  <c r="AD25" i="7"/>
  <c r="O38" i="7" s="1"/>
  <c r="P38" i="7" s="1"/>
  <c r="F25" i="6"/>
  <c r="AB25" i="1"/>
  <c r="L40" i="1"/>
  <c r="M36" i="1" s="1"/>
  <c r="B40" i="7"/>
  <c r="U25" i="7"/>
  <c r="J25" i="7"/>
  <c r="O35" i="7" s="1"/>
  <c r="Z25" i="7"/>
  <c r="D25" i="7"/>
  <c r="N34" i="7" s="1"/>
  <c r="E38" i="7"/>
  <c r="F38" i="7" s="1"/>
  <c r="T25" i="7"/>
  <c r="O37" i="7" s="1"/>
  <c r="P37" i="7" s="1"/>
  <c r="M15" i="1"/>
  <c r="M19" i="1"/>
  <c r="D43" i="7"/>
  <c r="R25" i="5"/>
  <c r="W25" i="5"/>
  <c r="C25" i="5"/>
  <c r="M25" i="6"/>
  <c r="AE25" i="7"/>
  <c r="M20" i="4"/>
  <c r="M25" i="4" s="1"/>
  <c r="L36" i="4"/>
  <c r="L40" i="4" s="1"/>
  <c r="M35" i="4" s="1"/>
  <c r="K20" i="4"/>
  <c r="H20" i="4"/>
  <c r="O40" i="4"/>
  <c r="P35" i="4" s="1"/>
  <c r="H13" i="4"/>
  <c r="H25" i="4" s="1"/>
  <c r="O40" i="5"/>
  <c r="P35" i="5" s="1"/>
  <c r="P40" i="5" s="1"/>
  <c r="F25" i="4"/>
  <c r="P25" i="4"/>
  <c r="K25" i="4"/>
  <c r="W25" i="6"/>
  <c r="U25" i="1"/>
  <c r="W25" i="1"/>
  <c r="K20" i="1"/>
  <c r="R25" i="1"/>
  <c r="Z25" i="1"/>
  <c r="B36" i="7"/>
  <c r="I25" i="7"/>
  <c r="N35" i="7" s="1"/>
  <c r="N25" i="7"/>
  <c r="N36" i="7" s="1"/>
  <c r="E40" i="7"/>
  <c r="D44" i="7"/>
  <c r="C25" i="4"/>
  <c r="P25" i="5"/>
  <c r="U25" i="6"/>
  <c r="N40" i="4"/>
  <c r="X25" i="7"/>
  <c r="N39" i="7" s="1"/>
  <c r="D34" i="7"/>
  <c r="D45" i="7"/>
  <c r="B46" i="5"/>
  <c r="C40" i="5" s="1"/>
  <c r="H25" i="6"/>
  <c r="M25" i="5"/>
  <c r="H15" i="1"/>
  <c r="K22" i="1"/>
  <c r="O25" i="7"/>
  <c r="P19" i="7" s="1"/>
  <c r="E41" i="7"/>
  <c r="B41" i="7"/>
  <c r="P19" i="1"/>
  <c r="B46" i="1"/>
  <c r="K15" i="1"/>
  <c r="D36" i="7"/>
  <c r="D46" i="1"/>
  <c r="G25" i="7"/>
  <c r="E46" i="1"/>
  <c r="P15" i="1"/>
  <c r="P25" i="1" s="1"/>
  <c r="U25" i="4"/>
  <c r="AE25" i="4"/>
  <c r="E46" i="5"/>
  <c r="F40" i="5" s="1"/>
  <c r="N40" i="5"/>
  <c r="C25" i="6"/>
  <c r="R25" i="6"/>
  <c r="AE25" i="6"/>
  <c r="AC25" i="7"/>
  <c r="N38" i="7" s="1"/>
  <c r="D35" i="7"/>
  <c r="D41" i="7"/>
  <c r="D37" i="7"/>
  <c r="E36" i="7"/>
  <c r="E44" i="7"/>
  <c r="F44" i="7" s="1"/>
  <c r="K25" i="6"/>
  <c r="C25" i="1"/>
  <c r="AE25" i="1"/>
  <c r="N40" i="1"/>
  <c r="R25" i="4"/>
  <c r="D46" i="5"/>
  <c r="L40" i="6"/>
  <c r="M35" i="6" s="1"/>
  <c r="M34" i="6"/>
  <c r="V25" i="7"/>
  <c r="L39" i="7" s="1"/>
  <c r="M39" i="7" s="1"/>
  <c r="W17" i="7"/>
  <c r="B38" i="7"/>
  <c r="C38" i="7" s="1"/>
  <c r="C16" i="7"/>
  <c r="C25" i="7" s="1"/>
  <c r="B25" i="7"/>
  <c r="L34" i="7" s="1"/>
  <c r="B43" i="7"/>
  <c r="C43" i="7" s="1"/>
  <c r="W22" i="7"/>
  <c r="D46" i="4"/>
  <c r="AB25" i="4"/>
  <c r="E46" i="6"/>
  <c r="O40" i="6"/>
  <c r="P35" i="6" s="1"/>
  <c r="B34" i="7"/>
  <c r="L25" i="7"/>
  <c r="E43" i="7"/>
  <c r="K22" i="7"/>
  <c r="H25" i="5"/>
  <c r="O40" i="1"/>
  <c r="P36" i="1" s="1"/>
  <c r="F25" i="1"/>
  <c r="M25" i="1"/>
  <c r="C37" i="4"/>
  <c r="B46" i="4"/>
  <c r="E46" i="4"/>
  <c r="F40" i="4" s="1"/>
  <c r="F25" i="5"/>
  <c r="Z25" i="5"/>
  <c r="M34" i="5"/>
  <c r="B46" i="6"/>
  <c r="C42" i="6" s="1"/>
  <c r="AB13" i="7"/>
  <c r="AB25" i="7" s="1"/>
  <c r="AA25" i="7"/>
  <c r="L38" i="7" s="1"/>
  <c r="M38" i="7" s="1"/>
  <c r="E25" i="7"/>
  <c r="O34" i="7" s="1"/>
  <c r="E39" i="7"/>
  <c r="F39" i="7" s="1"/>
  <c r="F18" i="7"/>
  <c r="F25" i="7" s="1"/>
  <c r="E37" i="7"/>
  <c r="F37" i="7" s="1"/>
  <c r="E35" i="7"/>
  <c r="R23" i="7"/>
  <c r="R25" i="7" s="1"/>
  <c r="B44" i="7"/>
  <c r="C44" i="7" s="1"/>
  <c r="H19" i="7" l="1"/>
  <c r="H21" i="7"/>
  <c r="P36" i="6"/>
  <c r="F34" i="6"/>
  <c r="F41" i="6"/>
  <c r="P40" i="6"/>
  <c r="C34" i="6"/>
  <c r="C41" i="6"/>
  <c r="M36" i="6"/>
  <c r="M40" i="6" s="1"/>
  <c r="K19" i="7"/>
  <c r="F41" i="5"/>
  <c r="F34" i="5"/>
  <c r="C41" i="5"/>
  <c r="C34" i="5"/>
  <c r="C46" i="5" s="1"/>
  <c r="F43" i="1"/>
  <c r="F34" i="1"/>
  <c r="C41" i="1"/>
  <c r="C34" i="1"/>
  <c r="H25" i="1"/>
  <c r="M35" i="1"/>
  <c r="M40" i="1" s="1"/>
  <c r="K15" i="7"/>
  <c r="K20" i="7"/>
  <c r="K13" i="7"/>
  <c r="M35" i="5"/>
  <c r="M40" i="5" s="1"/>
  <c r="W25" i="7"/>
  <c r="K25" i="1"/>
  <c r="P36" i="4"/>
  <c r="P40" i="4" s="1"/>
  <c r="C34" i="4"/>
  <c r="C40" i="4"/>
  <c r="M36" i="4"/>
  <c r="M40" i="4" s="1"/>
  <c r="F34" i="4"/>
  <c r="F41" i="4"/>
  <c r="C41" i="4"/>
  <c r="H20" i="7"/>
  <c r="H13" i="7"/>
  <c r="N40" i="7"/>
  <c r="O36" i="7"/>
  <c r="O40" i="7" s="1"/>
  <c r="P15" i="7"/>
  <c r="P20" i="7"/>
  <c r="M19" i="7"/>
  <c r="M20" i="7"/>
  <c r="F40" i="1"/>
  <c r="F41" i="1"/>
  <c r="F36" i="1"/>
  <c r="C40" i="1"/>
  <c r="C36" i="1"/>
  <c r="P35" i="1"/>
  <c r="P40" i="1" s="1"/>
  <c r="H15" i="7"/>
  <c r="L35" i="7"/>
  <c r="L36" i="7"/>
  <c r="M15" i="7"/>
  <c r="F35" i="7"/>
  <c r="E46" i="7"/>
  <c r="P34" i="7"/>
  <c r="B46" i="7"/>
  <c r="M34" i="7"/>
  <c r="D46" i="7"/>
  <c r="C41" i="7" l="1"/>
  <c r="C42" i="7"/>
  <c r="C46" i="6"/>
  <c r="F46" i="6"/>
  <c r="C46" i="4"/>
  <c r="K25" i="7"/>
  <c r="F46" i="5"/>
  <c r="M25" i="7"/>
  <c r="F46" i="4"/>
  <c r="F41" i="7"/>
  <c r="F34" i="7"/>
  <c r="C34" i="7"/>
  <c r="H25" i="7"/>
  <c r="F43" i="7"/>
  <c r="F46" i="1"/>
  <c r="P25" i="7"/>
  <c r="C46" i="1"/>
  <c r="F36" i="7"/>
  <c r="F40" i="7"/>
  <c r="C36" i="7"/>
  <c r="C40" i="7"/>
  <c r="P36" i="7"/>
  <c r="P35" i="7"/>
  <c r="L40" i="7"/>
  <c r="M35" i="7" s="1"/>
  <c r="F46" i="7" l="1"/>
  <c r="P40" i="7"/>
  <c r="C46" i="7"/>
  <c r="M36" i="7"/>
  <c r="M40" i="7" s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<sst xmlns="http://schemas.openxmlformats.org/spreadsheetml/2006/main" count="457" uniqueCount="62">
  <si>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</si>
  <si>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</si>
  <si>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</si>
  <si>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</si>
  <si>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</si>
  <si>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</si>
  <si>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</si>
  <si>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</si>
  <si>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</si>
  <si>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</si>
  <si>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</si>
  <si>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</si>
  <si>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</si>
  <si>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</si>
  <si>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</si>
  <si>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</si>
  <si>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</si>
  <si>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</si>
  <si>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</si>
  <si>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</si>
  <si>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</si>
  <si>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</si>
  <si>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</si>
  <si>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</si>
  <si>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</si>
  <si>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</si>
  <si>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</si>
  <si>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</si>
  <si>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</si>
  <si>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</si>
  <si>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</si>
  <si>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</si>
  <si>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</si>
  <si>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</si>
  <si>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</si>
  <si>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</si>
  <si>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</si>
  <si>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</si>
  <si>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</si>
  <si>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</si>
  <si>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</si>
  <si>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</si>
  <si>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</si>
  <si>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</si>
  <si>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</si>
  <si>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</si>
  <si>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</si>
  <si>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</si>
  <si>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</si>
  <si>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</si>
  <si>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</si>
  <si>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</si>
  <si>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</si>
  <si>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</si>
  <si>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</si>
  <si>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</si>
  <si>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</si>
  <si>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</si>
  <si>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</si>
  <si>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</si>
  <si>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CONSORCI LOCALRET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</si>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</sst>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7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0F-476D-B907-98AF29BDD25A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0F-476D-B907-98AF29BDD25A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0F-476D-B907-98AF29BDD25A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0F-476D-B907-98AF29BDD25A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0F-476D-B907-98AF29BDD25A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0F-476D-B907-98AF29BDD25A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0F-476D-B907-98AF29BDD25A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0F-476D-B907-98AF29BDD25A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C0F-476D-B907-98AF29BDD25A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0F-476D-B907-98AF29BDD25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2"/>
                <c:pt idx="0">
                  <c:v>10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C0F-476D-B907-98AF29BDD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94-44C3-8A54-D04E81BE88CA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94-44C3-8A54-D04E81BE88CA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94-44C3-8A54-D04E81BE88CA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94-44C3-8A54-D04E81BE88CA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94-44C3-8A54-D04E81BE88CA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94-44C3-8A54-D04E81BE88CA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94-44C3-8A54-D04E81BE88CA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94-44C3-8A54-D04E81BE88CA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94-44C3-8A54-D04E81BE88CA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94-44C3-8A54-D04E81BE88C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2"/>
                <c:pt idx="0">
                  <c:v>298598.04000000004</c:v>
                </c:pt>
                <c:pt idx="1">
                  <c:v>0</c:v>
                </c:pt>
                <c:pt idx="2">
                  <c:v>5932.4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22019.39</c:v>
                </c:pt>
                <c:pt idx="7">
                  <c:v>191105.19000000003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A94-44C3-8A54-D04E81BE88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99-450A-A468-FFE6E278A7E3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9-450A-A468-FFE6E278A7E3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99-450A-A468-FFE6E278A7E3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99-450A-A468-FFE6E278A7E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55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99-450A-A468-FFE6E278A7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AD-4737-B78A-5190A0C639B5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AD-4737-B78A-5190A0C639B5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AD-4737-B78A-5190A0C639B5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AD-4737-B78A-5190A0C639B5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AD-4737-B78A-5190A0C639B5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AD-4737-B78A-5190A0C639B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468093.30000000005</c:v>
                </c:pt>
                <c:pt idx="2">
                  <c:v>49561.72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0AD-4737-B78A-5190A0C639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4" zoomScale="90" zoomScaleNormal="90" workbookViewId="0">
      <selection activeCell="M8" sqref="M8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4.25" x14ac:dyDescent="0.4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25" x14ac:dyDescent="0.4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25" x14ac:dyDescent="0.4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25" x14ac:dyDescent="0.4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4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53</v>
      </c>
      <c r="C7" s="31"/>
      <c r="D7" s="31"/>
      <c r="E7" s="31"/>
      <c r="F7" s="31"/>
      <c r="H7" s="69"/>
      <c r="I7" s="84" t="s">
        <v>46</v>
      </c>
      <c r="J7" s="85">
        <v>45022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45">
      <c r="A8" s="29" t="s">
        <v>11</v>
      </c>
      <c r="B8" s="23" t="s">
        <v>60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4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8.3333333333333329E-2</v>
      </c>
      <c r="I13" s="4">
        <v>36200</v>
      </c>
      <c r="J13" s="5">
        <v>43802</v>
      </c>
      <c r="K13" s="21">
        <f t="shared" ref="K13:K24" si="3">IF(J13,J13/$J$25,"")</f>
        <v>0.52909925086349152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4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4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8.3333333333333329E-2</v>
      </c>
      <c r="I15" s="6">
        <v>4196</v>
      </c>
      <c r="J15" s="7">
        <v>5077.16</v>
      </c>
      <c r="K15" s="21">
        <f t="shared" si="3"/>
        <v>6.1328741895668795E-2</v>
      </c>
      <c r="L15" s="2">
        <v>1</v>
      </c>
      <c r="M15" s="20">
        <f t="shared" si="4"/>
        <v>0.14285714285714285</v>
      </c>
      <c r="N15" s="6">
        <f>O15/1.21</f>
        <v>706.80991735537191</v>
      </c>
      <c r="O15" s="7">
        <v>855.24</v>
      </c>
      <c r="P15" s="21">
        <f t="shared" si="5"/>
        <v>5.3074938158673736E-2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4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4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4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0.14285714285714285</v>
      </c>
      <c r="N19" s="6">
        <v>2048.38</v>
      </c>
      <c r="O19" s="7">
        <v>2522.1</v>
      </c>
      <c r="P19" s="21">
        <f t="shared" si="5"/>
        <v>0.15651782134838294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4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10</v>
      </c>
      <c r="H20" s="62">
        <f t="shared" si="2"/>
        <v>0.83333333333333337</v>
      </c>
      <c r="I20" s="65">
        <v>28122.799999999999</v>
      </c>
      <c r="J20" s="66">
        <v>33906.82</v>
      </c>
      <c r="K20" s="63">
        <f t="shared" si="3"/>
        <v>0.40957200724083953</v>
      </c>
      <c r="L20" s="64">
        <v>5</v>
      </c>
      <c r="M20" s="62">
        <f t="shared" si="4"/>
        <v>0.7142857142857143</v>
      </c>
      <c r="N20" s="65">
        <v>10526.02</v>
      </c>
      <c r="O20" s="66">
        <v>12736.48</v>
      </c>
      <c r="P20" s="63">
        <f t="shared" si="5"/>
        <v>0.79040724049294331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4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12</v>
      </c>
      <c r="H25" s="17">
        <f t="shared" si="12"/>
        <v>1</v>
      </c>
      <c r="I25" s="18">
        <f t="shared" si="12"/>
        <v>68518.8</v>
      </c>
      <c r="J25" s="18">
        <f t="shared" si="12"/>
        <v>82785.98000000001</v>
      </c>
      <c r="K25" s="19">
        <f t="shared" si="12"/>
        <v>0.99999999999999989</v>
      </c>
      <c r="L25" s="16">
        <f t="shared" si="12"/>
        <v>7</v>
      </c>
      <c r="M25" s="17">
        <f t="shared" si="12"/>
        <v>1</v>
      </c>
      <c r="N25" s="18">
        <f t="shared" si="12"/>
        <v>13281.209917355372</v>
      </c>
      <c r="O25" s="18">
        <f t="shared" si="12"/>
        <v>16113.82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customHeight="1" x14ac:dyDescent="0.3">
      <c r="A27" s="142" t="s">
        <v>61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43" t="s">
        <v>54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1</v>
      </c>
      <c r="C34" s="8">
        <f t="shared" ref="C34:C43" si="14">IF(B34,B34/$B$46,"")</f>
        <v>5.2631578947368418E-2</v>
      </c>
      <c r="D34" s="10">
        <f t="shared" ref="D34:D45" si="15">D13+I13+N13+S13+AC13+X13</f>
        <v>36200</v>
      </c>
      <c r="E34" s="11">
        <f t="shared" ref="E34:E45" si="16">E13+J13+O13+T13+AD13+Y13</f>
        <v>43802</v>
      </c>
      <c r="F34" s="21">
        <f t="shared" ref="F34:F43" si="17">IF(E34,E34/$E$46,"")</f>
        <v>0.44289270554642174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12</v>
      </c>
      <c r="M35" s="8">
        <f t="shared" si="18"/>
        <v>0.63157894736842102</v>
      </c>
      <c r="N35" s="58">
        <f>I25</f>
        <v>68518.8</v>
      </c>
      <c r="O35" s="58">
        <f>J25</f>
        <v>82785.98000000001</v>
      </c>
      <c r="P35" s="56">
        <f t="shared" si="19"/>
        <v>0.83706923573151815</v>
      </c>
    </row>
    <row r="36" spans="1:33" ht="30" customHeight="1" x14ac:dyDescent="0.3">
      <c r="A36" s="41" t="s">
        <v>19</v>
      </c>
      <c r="B36" s="12">
        <f t="shared" si="13"/>
        <v>2</v>
      </c>
      <c r="C36" s="8">
        <f t="shared" si="14"/>
        <v>0.10526315789473684</v>
      </c>
      <c r="D36" s="13">
        <f t="shared" si="15"/>
        <v>4902.8099173553719</v>
      </c>
      <c r="E36" s="14">
        <f t="shared" si="16"/>
        <v>5932.4</v>
      </c>
      <c r="F36" s="21">
        <f t="shared" si="17"/>
        <v>5.9983943344678145E-2</v>
      </c>
      <c r="G36" s="24"/>
      <c r="J36" s="95" t="s">
        <v>2</v>
      </c>
      <c r="K36" s="96"/>
      <c r="L36" s="57">
        <f>L25</f>
        <v>7</v>
      </c>
      <c r="M36" s="8">
        <f t="shared" si="18"/>
        <v>0.36842105263157893</v>
      </c>
      <c r="N36" s="58">
        <f>N25</f>
        <v>13281.209917355372</v>
      </c>
      <c r="O36" s="58">
        <f>O25</f>
        <v>16113.82</v>
      </c>
      <c r="P36" s="56">
        <f t="shared" si="19"/>
        <v>0.1629307642684818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</v>
      </c>
      <c r="C40" s="8">
        <f t="shared" si="14"/>
        <v>5.2631578947368418E-2</v>
      </c>
      <c r="D40" s="13">
        <f t="shared" si="15"/>
        <v>2048.38</v>
      </c>
      <c r="E40" s="14">
        <f t="shared" si="16"/>
        <v>2522.1</v>
      </c>
      <c r="F40" s="21">
        <f t="shared" si="17"/>
        <v>2.5501568253929734E-2</v>
      </c>
      <c r="G40" s="24"/>
      <c r="J40" s="97" t="s">
        <v>0</v>
      </c>
      <c r="K40" s="98"/>
      <c r="L40" s="79">
        <f>SUM(L34:L39)</f>
        <v>19</v>
      </c>
      <c r="M40" s="17">
        <f>SUM(M34:M39)</f>
        <v>1</v>
      </c>
      <c r="N40" s="80">
        <f>SUM(N34:N39)</f>
        <v>81800.009917355375</v>
      </c>
      <c r="O40" s="81">
        <f>SUM(O34:O39)</f>
        <v>98899.800000000017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15</v>
      </c>
      <c r="C41" s="8">
        <f t="shared" si="14"/>
        <v>0.78947368421052633</v>
      </c>
      <c r="D41" s="13">
        <f t="shared" si="15"/>
        <v>38648.82</v>
      </c>
      <c r="E41" s="14">
        <f t="shared" si="16"/>
        <v>46643.3</v>
      </c>
      <c r="F41" s="21">
        <f t="shared" si="17"/>
        <v>0.47162178285497042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19</v>
      </c>
      <c r="C46" s="17">
        <f>SUM(C34:C45)</f>
        <v>1</v>
      </c>
      <c r="D46" s="18">
        <f>SUM(D34:D45)</f>
        <v>81800.009917355375</v>
      </c>
      <c r="E46" s="18">
        <f>SUM(E34:E45)</f>
        <v>98899.8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1" zoomScale="80" zoomScaleNormal="80" workbookViewId="0">
      <selection activeCell="H8" sqref="H8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4.25" x14ac:dyDescent="0.4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25" x14ac:dyDescent="0.4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25" x14ac:dyDescent="0.4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4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45">
      <c r="A6" s="28"/>
      <c r="B6" s="25"/>
      <c r="H6" s="25"/>
      <c r="N6" s="25"/>
    </row>
    <row r="7" spans="1:31" s="24" customFormat="1" ht="24.75" customHeight="1" x14ac:dyDescent="0.45">
      <c r="A7" s="29" t="s">
        <v>38</v>
      </c>
      <c r="B7" s="30" t="s">
        <v>55</v>
      </c>
      <c r="C7" s="31"/>
      <c r="D7" s="31"/>
      <c r="E7" s="31"/>
      <c r="F7" s="31"/>
      <c r="H7" s="69"/>
      <c r="I7" s="84" t="s">
        <v>46</v>
      </c>
      <c r="J7" s="85">
        <v>44770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45">
      <c r="A8" s="29" t="s">
        <v>11</v>
      </c>
      <c r="B8" s="87" t="str">
        <f>'CONTRACTACIO 1r TR 2022'!B8</f>
        <v>CONSORCI LOCALRET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4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0.14285714285714285</v>
      </c>
      <c r="I13" s="4">
        <v>44010</v>
      </c>
      <c r="J13" s="5">
        <v>53252.1</v>
      </c>
      <c r="K13" s="21">
        <f t="shared" ref="K13:K21" si="3">IF(J13,J13/$J$25,"")</f>
        <v>0.44014361423086462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4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4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4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4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4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3</v>
      </c>
      <c r="M19" s="20">
        <f t="shared" si="4"/>
        <v>0.375</v>
      </c>
      <c r="N19" s="6">
        <v>14723.14</v>
      </c>
      <c r="O19" s="7">
        <v>17815</v>
      </c>
      <c r="P19" s="21">
        <f t="shared" si="5"/>
        <v>0.66546610082437119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4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12</v>
      </c>
      <c r="H20" s="62">
        <f t="shared" si="2"/>
        <v>0.8571428571428571</v>
      </c>
      <c r="I20" s="65">
        <v>60411.11</v>
      </c>
      <c r="J20" s="66">
        <v>67735.91</v>
      </c>
      <c r="K20" s="21">
        <f t="shared" si="3"/>
        <v>0.55985638576913532</v>
      </c>
      <c r="L20" s="64">
        <v>5</v>
      </c>
      <c r="M20" s="62">
        <f t="shared" si="4"/>
        <v>0.625</v>
      </c>
      <c r="N20" s="65">
        <v>7402.6</v>
      </c>
      <c r="O20" s="66">
        <v>8955.7099999999991</v>
      </c>
      <c r="P20" s="63">
        <f t="shared" si="5"/>
        <v>0.33453389917562887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4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5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14</v>
      </c>
      <c r="H25" s="17">
        <f t="shared" si="32"/>
        <v>1</v>
      </c>
      <c r="I25" s="18">
        <f t="shared" si="32"/>
        <v>104421.11</v>
      </c>
      <c r="J25" s="18">
        <f t="shared" si="32"/>
        <v>120988.01000000001</v>
      </c>
      <c r="K25" s="19">
        <f t="shared" si="32"/>
        <v>1</v>
      </c>
      <c r="L25" s="16">
        <f t="shared" si="32"/>
        <v>8</v>
      </c>
      <c r="M25" s="17">
        <f t="shared" si="32"/>
        <v>1</v>
      </c>
      <c r="N25" s="18">
        <f t="shared" si="32"/>
        <v>22125.739999999998</v>
      </c>
      <c r="O25" s="18">
        <f t="shared" si="32"/>
        <v>26770.71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45">
      <c r="B26" s="25"/>
      <c r="H26" s="25"/>
      <c r="N26" s="25"/>
    </row>
    <row r="27" spans="1:31" s="47" customFormat="1" ht="34.200000000000003" customHeight="1" x14ac:dyDescent="0.4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2</v>
      </c>
      <c r="C34" s="8">
        <f t="shared" ref="C34:C45" si="34">IF(B34,B34/$B$46,"")</f>
        <v>9.0909090909090912E-2</v>
      </c>
      <c r="D34" s="10">
        <f t="shared" ref="D34:D45" si="35">D13+I13+N13+S13+AC13+X13</f>
        <v>44010</v>
      </c>
      <c r="E34" s="11">
        <f t="shared" ref="E34:E45" si="36">E13+J13+O13+T13+AD13+Y13</f>
        <v>53252.1</v>
      </c>
      <c r="F34" s="21">
        <f t="shared" ref="F34:F42" si="37">IF(E34,E34/$E$46,"")</f>
        <v>0.36039903431756853</v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14</v>
      </c>
      <c r="M35" s="8">
        <f t="shared" si="38"/>
        <v>0.63636363636363635</v>
      </c>
      <c r="N35" s="58">
        <f>I25</f>
        <v>104421.11</v>
      </c>
      <c r="O35" s="58">
        <f>J25</f>
        <v>120988.01000000001</v>
      </c>
      <c r="P35" s="56">
        <f t="shared" si="39"/>
        <v>0.81882145432770403</v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8</v>
      </c>
      <c r="M36" s="8">
        <f t="shared" si="38"/>
        <v>0.36363636363636365</v>
      </c>
      <c r="N36" s="58">
        <f>N25</f>
        <v>22125.739999999998</v>
      </c>
      <c r="O36" s="58">
        <f>O25</f>
        <v>26770.71</v>
      </c>
      <c r="P36" s="56">
        <f t="shared" si="39"/>
        <v>0.18117854567229602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3</v>
      </c>
      <c r="C40" s="8">
        <f t="shared" si="34"/>
        <v>0.13636363636363635</v>
      </c>
      <c r="D40" s="13">
        <f t="shared" si="35"/>
        <v>14723.14</v>
      </c>
      <c r="E40" s="14">
        <f t="shared" si="36"/>
        <v>17815</v>
      </c>
      <c r="F40" s="21">
        <f t="shared" si="37"/>
        <v>0.12056818034157307</v>
      </c>
      <c r="G40" s="24"/>
      <c r="J40" s="97" t="s">
        <v>0</v>
      </c>
      <c r="K40" s="98"/>
      <c r="L40" s="79">
        <f>SUM(L34:L39)</f>
        <v>22</v>
      </c>
      <c r="M40" s="17">
        <f>SUM(M34:M39)</f>
        <v>1</v>
      </c>
      <c r="N40" s="80">
        <f>SUM(N34:N39)</f>
        <v>126546.85</v>
      </c>
      <c r="O40" s="81">
        <f>SUM(O34:O39)</f>
        <v>147758.72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17</v>
      </c>
      <c r="C41" s="8">
        <f t="shared" si="34"/>
        <v>0.77272727272727271</v>
      </c>
      <c r="D41" s="13">
        <f t="shared" si="35"/>
        <v>67813.710000000006</v>
      </c>
      <c r="E41" s="14">
        <f t="shared" si="36"/>
        <v>76691.62</v>
      </c>
      <c r="F41" s="21">
        <f t="shared" si="37"/>
        <v>0.51903278534085839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22</v>
      </c>
      <c r="C46" s="17">
        <f>SUM(C34:C45)</f>
        <v>1</v>
      </c>
      <c r="D46" s="18">
        <f>SUM(D34:D45)</f>
        <v>126546.85</v>
      </c>
      <c r="E46" s="18">
        <f>SUM(E34:E45)</f>
        <v>147758.72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M7" sqref="M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4.25" x14ac:dyDescent="0.4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25" x14ac:dyDescent="0.4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25" x14ac:dyDescent="0.4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4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45">
      <c r="A6" s="28"/>
      <c r="B6" s="25"/>
      <c r="H6" s="25"/>
      <c r="N6" s="25"/>
    </row>
    <row r="7" spans="1:31" s="24" customFormat="1" ht="24.75" customHeight="1" x14ac:dyDescent="0.45">
      <c r="A7" s="29" t="s">
        <v>39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>
        <v>45022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45">
      <c r="A8" s="29" t="s">
        <v>11</v>
      </c>
      <c r="B8" s="87" t="str">
        <f>'CONTRACTACIO 1r TR 2022'!B8</f>
        <v>CONSORCI LOCALRET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4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4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4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4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4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4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0.22222222222222221</v>
      </c>
      <c r="I19" s="6">
        <v>1682.29</v>
      </c>
      <c r="J19" s="7">
        <v>1682.29</v>
      </c>
      <c r="K19" s="21">
        <f t="shared" si="3"/>
        <v>0.10502116916730446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4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7</v>
      </c>
      <c r="H20" s="62">
        <f t="shared" si="2"/>
        <v>0.77777777777777779</v>
      </c>
      <c r="I20" s="65">
        <v>11956.47</v>
      </c>
      <c r="J20" s="66">
        <v>14336.29</v>
      </c>
      <c r="K20" s="63">
        <f t="shared" si="3"/>
        <v>0.89497883083269547</v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4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5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9</v>
      </c>
      <c r="H25" s="17">
        <f t="shared" si="22"/>
        <v>1</v>
      </c>
      <c r="I25" s="18">
        <f t="shared" si="22"/>
        <v>13638.759999999998</v>
      </c>
      <c r="J25" s="18">
        <f t="shared" si="22"/>
        <v>16018.580000000002</v>
      </c>
      <c r="K25" s="19">
        <f t="shared" si="22"/>
        <v>0.99999999999999989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customHeight="1" x14ac:dyDescent="0.3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9</v>
      </c>
      <c r="M35" s="8">
        <f>IF(L35,L35/$L$40,"")</f>
        <v>1</v>
      </c>
      <c r="N35" s="58">
        <f>I25</f>
        <v>13638.759999999998</v>
      </c>
      <c r="O35" s="58">
        <f>J25</f>
        <v>16018.580000000002</v>
      </c>
      <c r="P35" s="56">
        <f>IF(O35,O35/$O$40,"")</f>
        <v>1</v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2</v>
      </c>
      <c r="C40" s="8">
        <f t="shared" si="24"/>
        <v>0.22222222222222221</v>
      </c>
      <c r="D40" s="13">
        <f t="shared" si="25"/>
        <v>1682.29</v>
      </c>
      <c r="E40" s="14">
        <f t="shared" si="26"/>
        <v>1682.29</v>
      </c>
      <c r="F40" s="21">
        <f t="shared" si="27"/>
        <v>0.10502116916730446</v>
      </c>
      <c r="G40" s="24"/>
      <c r="J40" s="97" t="s">
        <v>0</v>
      </c>
      <c r="K40" s="98"/>
      <c r="L40" s="79">
        <f>SUM(L34:L39)</f>
        <v>9</v>
      </c>
      <c r="M40" s="17">
        <f>SUM(M34:M39)</f>
        <v>1</v>
      </c>
      <c r="N40" s="80">
        <f>SUM(N34:N39)</f>
        <v>13638.759999999998</v>
      </c>
      <c r="O40" s="81">
        <f>SUM(O34:O39)</f>
        <v>16018.580000000002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7</v>
      </c>
      <c r="C41" s="8">
        <f t="shared" si="24"/>
        <v>0.77777777777777779</v>
      </c>
      <c r="D41" s="13">
        <f t="shared" si="25"/>
        <v>11956.47</v>
      </c>
      <c r="E41" s="14">
        <f t="shared" si="26"/>
        <v>14336.29</v>
      </c>
      <c r="F41" s="21">
        <f t="shared" si="27"/>
        <v>0.89497883083269547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9</v>
      </c>
      <c r="C46" s="17">
        <f>SUM(C34:C45)</f>
        <v>1</v>
      </c>
      <c r="D46" s="18">
        <f>SUM(D34:D45)</f>
        <v>13638.759999999998</v>
      </c>
      <c r="E46" s="18">
        <f>SUM(E34:E45)</f>
        <v>16018.580000000002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70" zoomScaleNormal="7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4.25" x14ac:dyDescent="0.4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25" x14ac:dyDescent="0.4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25" x14ac:dyDescent="0.4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4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45">
      <c r="A6" s="28"/>
      <c r="B6" s="25"/>
      <c r="H6" s="25"/>
      <c r="N6" s="25"/>
    </row>
    <row r="7" spans="1:31" s="24" customFormat="1" ht="24.75" customHeight="1" x14ac:dyDescent="0.45">
      <c r="A7" s="29" t="s">
        <v>40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45022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45">
      <c r="A8" s="29" t="s">
        <v>11</v>
      </c>
      <c r="B8" s="87" t="str">
        <f>'CONTRACTACIO 1r TR 2022'!B8</f>
        <v>CONSORCI LOCALRET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4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7</v>
      </c>
      <c r="H13" s="20">
        <f t="shared" ref="H13:H21" si="2">IF(G13,G13/$G$25,"")</f>
        <v>0.35</v>
      </c>
      <c r="I13" s="4">
        <v>166565.24</v>
      </c>
      <c r="J13" s="5">
        <v>201543.94</v>
      </c>
      <c r="K13" s="21">
        <f t="shared" ref="K13:K21" si="3">IF(J13,J13/$J$25,"")</f>
        <v>0.8116929015875225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4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4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4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4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4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4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13</v>
      </c>
      <c r="H20" s="62">
        <f t="shared" si="2"/>
        <v>0.65</v>
      </c>
      <c r="I20" s="65">
        <v>38911.29</v>
      </c>
      <c r="J20" s="66">
        <v>46756.79</v>
      </c>
      <c r="K20" s="63">
        <f t="shared" si="3"/>
        <v>0.18830709841247747</v>
      </c>
      <c r="L20" s="64">
        <v>5</v>
      </c>
      <c r="M20" s="62">
        <f>IF(L20,L20/$L$25,"")</f>
        <v>1</v>
      </c>
      <c r="N20" s="65">
        <v>5618.62</v>
      </c>
      <c r="O20" s="66">
        <v>6677.19</v>
      </c>
      <c r="P20" s="63">
        <f>IF(O20,O20/$O$25,"")</f>
        <v>1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4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5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20</v>
      </c>
      <c r="H25" s="17">
        <f t="shared" si="30"/>
        <v>1</v>
      </c>
      <c r="I25" s="18">
        <f t="shared" si="30"/>
        <v>205476.53</v>
      </c>
      <c r="J25" s="18">
        <f t="shared" si="30"/>
        <v>248300.73</v>
      </c>
      <c r="K25" s="19">
        <f t="shared" si="30"/>
        <v>1</v>
      </c>
      <c r="L25" s="16">
        <f t="shared" si="30"/>
        <v>5</v>
      </c>
      <c r="M25" s="17">
        <f t="shared" si="30"/>
        <v>1</v>
      </c>
      <c r="N25" s="18">
        <f t="shared" si="30"/>
        <v>5618.62</v>
      </c>
      <c r="O25" s="18">
        <f t="shared" si="30"/>
        <v>6677.19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45">
      <c r="B26" s="25"/>
      <c r="H26" s="25"/>
      <c r="N26" s="25"/>
    </row>
    <row r="27" spans="1:31" s="47" customFormat="1" ht="34.200000000000003" customHeight="1" x14ac:dyDescent="0.4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7</v>
      </c>
      <c r="C34" s="8">
        <f t="shared" ref="C34:C45" si="32">IF(B34,B34/$B$46,"")</f>
        <v>0.28000000000000003</v>
      </c>
      <c r="D34" s="10">
        <f t="shared" ref="D34:D42" si="33">D13+I13+N13+S13+AC13+X13</f>
        <v>166565.24</v>
      </c>
      <c r="E34" s="11">
        <f t="shared" ref="E34:E42" si="34">E13+J13+O13+T13+AD13+Y13</f>
        <v>201543.94</v>
      </c>
      <c r="F34" s="21">
        <f t="shared" ref="F34:F42" si="35">IF(E34,E34/$E$46,"")</f>
        <v>0.79043683468748982</v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20</v>
      </c>
      <c r="M35" s="8">
        <f t="shared" si="36"/>
        <v>0.8</v>
      </c>
      <c r="N35" s="58">
        <f>I25</f>
        <v>205476.53</v>
      </c>
      <c r="O35" s="58">
        <f>J25</f>
        <v>248300.73</v>
      </c>
      <c r="P35" s="56">
        <f t="shared" si="37"/>
        <v>0.9738126736620959</v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5</v>
      </c>
      <c r="M36" s="8">
        <f t="shared" si="36"/>
        <v>0.2</v>
      </c>
      <c r="N36" s="58">
        <f>N25</f>
        <v>5618.62</v>
      </c>
      <c r="O36" s="58">
        <f>O25</f>
        <v>6677.19</v>
      </c>
      <c r="P36" s="56">
        <f t="shared" si="37"/>
        <v>2.618732633790408E-2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97" t="s">
        <v>0</v>
      </c>
      <c r="K40" s="98"/>
      <c r="L40" s="79">
        <f>SUM(L34:L39)</f>
        <v>25</v>
      </c>
      <c r="M40" s="17">
        <f>SUM(M34:M39)</f>
        <v>1</v>
      </c>
      <c r="N40" s="80">
        <f>SUM(N34:N39)</f>
        <v>211095.15</v>
      </c>
      <c r="O40" s="81">
        <f>SUM(O34:O39)</f>
        <v>254977.92000000001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18</v>
      </c>
      <c r="C41" s="8">
        <f t="shared" si="32"/>
        <v>0.72</v>
      </c>
      <c r="D41" s="13">
        <f t="shared" si="33"/>
        <v>44529.91</v>
      </c>
      <c r="E41" s="14">
        <f t="shared" si="34"/>
        <v>53433.98</v>
      </c>
      <c r="F41" s="21">
        <f t="shared" si="35"/>
        <v>0.20956316531251021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25</v>
      </c>
      <c r="C46" s="17">
        <f>SUM(C34:C45)</f>
        <v>1</v>
      </c>
      <c r="D46" s="18">
        <f>SUM(D34:D45)</f>
        <v>211095.15</v>
      </c>
      <c r="E46" s="18">
        <f>SUM(E34:E45)</f>
        <v>254977.92000000001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8" zoomScale="70" zoomScaleNormal="70" workbookViewId="0">
      <selection activeCell="C7" sqref="C7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4.25" x14ac:dyDescent="0.4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25" x14ac:dyDescent="0.4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25" x14ac:dyDescent="0.4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25" x14ac:dyDescent="0.4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45">
      <c r="A6" s="28"/>
      <c r="B6" s="25"/>
      <c r="H6" s="25"/>
      <c r="N6" s="25"/>
    </row>
    <row r="7" spans="1:31" s="24" customFormat="1" ht="24.75" customHeight="1" x14ac:dyDescent="0.45">
      <c r="A7" s="29" t="s">
        <v>58</v>
      </c>
      <c r="B7" s="30" t="s">
        <v>59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45">
      <c r="A8" s="29" t="s">
        <v>11</v>
      </c>
      <c r="B8" s="87" t="str">
        <f>'CONTRACTACIO 1r TR 2022'!B8</f>
        <v>CONSORCI LOCALRET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5">
      <c r="A10" s="24"/>
      <c r="B10" s="144" t="s">
        <v>6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6"/>
    </row>
    <row r="11" spans="1:31" ht="30" customHeight="1" thickBot="1" x14ac:dyDescent="0.35">
      <c r="A11" s="147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5">
      <c r="A12" s="148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45">
      <c r="A13" s="39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10</v>
      </c>
      <c r="H13" s="20">
        <f t="shared" ref="H13:H24" si="2">IF(G13,G13/$G$25,"")</f>
        <v>0.18181818181818182</v>
      </c>
      <c r="I13" s="10">
        <f>'CONTRACTACIO 1r TR 2022'!I13+'CONTRACTACIO 2n TR 2022'!I13+'CONTRACTACIO 3r TR 2022'!I13+'CONTRACTACIO 4t TR 2022'!I13</f>
        <v>246775.24</v>
      </c>
      <c r="J13" s="10">
        <f>'CONTRACTACIO 1r TR 2022'!J13+'CONTRACTACIO 2n TR 2022'!J13+'CONTRACTACIO 3r TR 2022'!J13+'CONTRACTACIO 4t TR 2022'!J13</f>
        <v>298598.04000000004</v>
      </c>
      <c r="K13" s="21">
        <f t="shared" ref="K13:K24" si="3">IF(J13,J13/$J$25,"")</f>
        <v>0.63790282834640022</v>
      </c>
      <c r="L13" s="9">
        <f>'CONTRACTACIO 1r TR 2022'!L13+'CONTRACTACIO 2n TR 2022'!L13+'CONTRACTACIO 3r TR 2022'!L13+'CONTRACTACIO 4t TR 2022'!L13</f>
        <v>0</v>
      </c>
      <c r="M13" s="20" t="str">
        <f t="shared" ref="M13:M24" si="4">IF(L13,L13/$L$25,"")</f>
        <v/>
      </c>
      <c r="N13" s="10">
        <f>'CONTRACTACIO 1r TR 2022'!N13+'CONTRACTACIO 2n TR 2022'!N13+'CONTRACTACIO 3r TR 2022'!N13+'CONTRACTACIO 4t TR 2022'!N13</f>
        <v>0</v>
      </c>
      <c r="O13" s="10">
        <f>'CONTRACTACIO 1r TR 2022'!O13+'CONTRACTACIO 2n TR 2022'!O13+'CONTRACTACIO 3r TR 2022'!O13+'CONTRACTACIO 4t TR 2022'!O13</f>
        <v>0</v>
      </c>
      <c r="P13" s="21" t="str">
        <f t="shared" ref="P13:P24" si="5">IF(O13,O13/$O$25,"")</f>
        <v/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0" customFormat="1" ht="36" customHeight="1" x14ac:dyDescent="0.45">
      <c r="A14" s="41" t="s">
        <v>18</v>
      </c>
      <c r="B14" s="9">
        <f>'CONTRACTACIO 1r TR 2022'!B14+'CONTRACTACIO 2n TR 2022'!B14+'CONTRACTACIO 3r TR 2022'!B14+'CONTRACTACIO 4t TR 2022'!B14</f>
        <v>0</v>
      </c>
      <c r="C14" s="20" t="str">
        <f t="shared" si="0"/>
        <v/>
      </c>
      <c r="D14" s="13">
        <f>'CONTRACTACIO 1r TR 2022'!D14+'CONTRACTACIO 2n TR 2022'!D14+'CONTRACTACIO 3r TR 2022'!D14+'CONTRACTACIO 4t TR 2022'!D14</f>
        <v>0</v>
      </c>
      <c r="E14" s="13">
        <f>'CONTRACTACIO 1r TR 2022'!E14+'CONTRACTACIO 2n TR 2022'!E14+'CONTRACTACIO 3r TR 2022'!E14+'CONTRACTACIO 4t TR 2022'!E14</f>
        <v>0</v>
      </c>
      <c r="F14" s="21" t="str">
        <f t="shared" si="1"/>
        <v/>
      </c>
      <c r="G14" s="9">
        <f>'CONTRACTACIO 1r TR 2022'!G14+'CONTRACTACIO 2n TR 2022'!G14+'CONTRACTACIO 3r TR 2022'!G14+'CONTRACTACIO 4t TR 2022'!G14</f>
        <v>0</v>
      </c>
      <c r="H14" s="20" t="str">
        <f t="shared" si="2"/>
        <v/>
      </c>
      <c r="I14" s="13">
        <f>'CONTRACTACIO 1r TR 2022'!I14+'CONTRACTACIO 2n TR 2022'!I14+'CONTRACTACIO 3r TR 2022'!I14+'CONTRACTACIO 4t TR 2022'!I14</f>
        <v>0</v>
      </c>
      <c r="J14" s="13">
        <f>'CONTRACTACIO 1r TR 2022'!J14+'CONTRACTACIO 2n TR 2022'!J14+'CONTRACTACIO 3r TR 2022'!J14+'CONTRACTACIO 4t TR 2022'!J14</f>
        <v>0</v>
      </c>
      <c r="K14" s="21" t="str">
        <f t="shared" si="3"/>
        <v/>
      </c>
      <c r="L14" s="9">
        <f>'CONTRACTACIO 1r TR 2022'!L14+'CONTRACTACIO 2n TR 2022'!L14+'CONTRACTACIO 3r TR 2022'!L14+'CONTRACTACIO 4t TR 2022'!L14</f>
        <v>0</v>
      </c>
      <c r="M14" s="20" t="str">
        <f t="shared" si="4"/>
        <v/>
      </c>
      <c r="N14" s="13">
        <f>'CONTRACTACIO 1r TR 2022'!N14+'CONTRACTACIO 2n TR 2022'!N14+'CONTRACTACIO 3r TR 2022'!N14+'CONTRACTACIO 4t TR 2022'!N14</f>
        <v>0</v>
      </c>
      <c r="O14" s="13">
        <f>'CONTRACTACIO 1r TR 2022'!O14+'CONTRACTACIO 2n TR 2022'!O14+'CONTRACTACIO 3r TR 2022'!O14+'CONTRACTACIO 4t TR 2022'!O14</f>
        <v>0</v>
      </c>
      <c r="P14" s="21" t="str">
        <f t="shared" si="5"/>
        <v/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0" customFormat="1" ht="36" customHeight="1" x14ac:dyDescent="0.45">
      <c r="A15" s="41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1</v>
      </c>
      <c r="H15" s="20">
        <f t="shared" si="2"/>
        <v>1.8181818181818181E-2</v>
      </c>
      <c r="I15" s="13">
        <f>'CONTRACTACIO 1r TR 2022'!I15+'CONTRACTACIO 2n TR 2022'!I15+'CONTRACTACIO 3r TR 2022'!I15+'CONTRACTACIO 4t TR 2022'!I15</f>
        <v>4196</v>
      </c>
      <c r="J15" s="13">
        <f>'CONTRACTACIO 1r TR 2022'!J15+'CONTRACTACIO 2n TR 2022'!J15+'CONTRACTACIO 3r TR 2022'!J15+'CONTRACTACIO 4t TR 2022'!J15</f>
        <v>5077.16</v>
      </c>
      <c r="K15" s="21">
        <f t="shared" si="3"/>
        <v>1.0846470137470456E-2</v>
      </c>
      <c r="L15" s="9">
        <f>'CONTRACTACIO 1r TR 2022'!L15+'CONTRACTACIO 2n TR 2022'!L15+'CONTRACTACIO 3r TR 2022'!L15+'CONTRACTACIO 4t TR 2022'!L15</f>
        <v>1</v>
      </c>
      <c r="M15" s="20">
        <f t="shared" si="4"/>
        <v>0.05</v>
      </c>
      <c r="N15" s="13">
        <f>'CONTRACTACIO 1r TR 2022'!N15+'CONTRACTACIO 2n TR 2022'!N15+'CONTRACTACIO 3r TR 2022'!N15+'CONTRACTACIO 4t TR 2022'!N15</f>
        <v>706.80991735537191</v>
      </c>
      <c r="O15" s="13">
        <f>'CONTRACTACIO 1r TR 2022'!O15+'CONTRACTACIO 2n TR 2022'!O15+'CONTRACTACIO 3r TR 2022'!O15+'CONTRACTACIO 4t TR 2022'!O15</f>
        <v>855.24</v>
      </c>
      <c r="P15" s="21">
        <f t="shared" si="5"/>
        <v>1.7256059717055825E-2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0" customFormat="1" ht="36" customHeight="1" x14ac:dyDescent="0.45">
      <c r="A16" s="41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0" customFormat="1" ht="36" customHeight="1" x14ac:dyDescent="0.45">
      <c r="A18" s="42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0</v>
      </c>
      <c r="H18" s="20" t="str">
        <f t="shared" si="2"/>
        <v/>
      </c>
      <c r="I18" s="13">
        <f>'CONTRACTACIO 1r TR 2022'!I18+'CONTRACTACIO 2n TR 2022'!I18+'CONTRACTACIO 3r TR 2022'!I18+'CONTRACTACIO 4t TR 2022'!I18</f>
        <v>0</v>
      </c>
      <c r="J18" s="13">
        <f>'CONTRACTACIO 1r TR 2022'!J18+'CONTRACTACIO 2n TR 2022'!J18+'CONTRACTACIO 3r TR 2022'!J18+'CONTRACTACIO 4t TR 2022'!J18</f>
        <v>0</v>
      </c>
      <c r="K18" s="21" t="str">
        <f t="shared" si="3"/>
        <v/>
      </c>
      <c r="L18" s="9">
        <f>'CONTRACTACIO 1r TR 2022'!L18+'CONTRACTACIO 2n TR 2022'!L18+'CONTRACTACIO 3r TR 2022'!L18+'CONTRACTACIO 4t TR 2022'!L18</f>
        <v>0</v>
      </c>
      <c r="M18" s="20" t="str">
        <f t="shared" si="4"/>
        <v/>
      </c>
      <c r="N18" s="13">
        <f>'CONTRACTACIO 1r TR 2022'!N18+'CONTRACTACIO 2n TR 2022'!N18+'CONTRACTACIO 3r TR 2022'!N18+'CONTRACTACIO 4t TR 2022'!N18</f>
        <v>0</v>
      </c>
      <c r="O18" s="13">
        <f>'CONTRACTACIO 1r TR 2022'!O18+'CONTRACTACIO 2n TR 2022'!O18+'CONTRACTACIO 3r TR 2022'!O18+'CONTRACTACIO 4t TR 2022'!O18</f>
        <v>0</v>
      </c>
      <c r="P18" s="21" t="str">
        <f t="shared" si="5"/>
        <v/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0" customFormat="1" ht="36" customHeight="1" x14ac:dyDescent="0.45">
      <c r="A19" s="42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2</v>
      </c>
      <c r="H19" s="20">
        <f t="shared" si="2"/>
        <v>3.6363636363636362E-2</v>
      </c>
      <c r="I19" s="13">
        <f>'CONTRACTACIO 1r TR 2022'!I19+'CONTRACTACIO 2n TR 2022'!I19+'CONTRACTACIO 3r TR 2022'!I19+'CONTRACTACIO 4t TR 2022'!I19</f>
        <v>1682.29</v>
      </c>
      <c r="J19" s="13">
        <f>'CONTRACTACIO 1r TR 2022'!J19+'CONTRACTACIO 2n TR 2022'!J19+'CONTRACTACIO 3r TR 2022'!J19+'CONTRACTACIO 4t TR 2022'!J19</f>
        <v>1682.29</v>
      </c>
      <c r="K19" s="21">
        <f t="shared" si="3"/>
        <v>3.5939202718774225E-3</v>
      </c>
      <c r="L19" s="9">
        <f>'CONTRACTACIO 1r TR 2022'!L19+'CONTRACTACIO 2n TR 2022'!L19+'CONTRACTACIO 3r TR 2022'!L19+'CONTRACTACIO 4t TR 2022'!L19</f>
        <v>4</v>
      </c>
      <c r="M19" s="20">
        <f t="shared" si="4"/>
        <v>0.2</v>
      </c>
      <c r="N19" s="13">
        <f>'CONTRACTACIO 1r TR 2022'!N19+'CONTRACTACIO 2n TR 2022'!N19+'CONTRACTACIO 3r TR 2022'!N19+'CONTRACTACIO 4t TR 2022'!N19</f>
        <v>16771.52</v>
      </c>
      <c r="O19" s="13">
        <f>'CONTRACTACIO 1r TR 2022'!O19+'CONTRACTACIO 2n TR 2022'!O19+'CONTRACTACIO 3r TR 2022'!O19+'CONTRACTACIO 4t TR 2022'!O19</f>
        <v>20337.099999999999</v>
      </c>
      <c r="P19" s="21">
        <f t="shared" si="5"/>
        <v>0.41033886636702677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0" customFormat="1" ht="36" customHeight="1" x14ac:dyDescent="0.45">
      <c r="A20" s="43" t="s">
        <v>29</v>
      </c>
      <c r="B20" s="9">
        <f>'CONTRACTACIO 1r TR 2022'!B20+'CONTRACTACIO 2n TR 2022'!B20+'CONTRACTACIO 3r TR 2022'!B20+'CONTRACTACIO 4t TR 2022'!B20</f>
        <v>0</v>
      </c>
      <c r="C20" s="20" t="str">
        <f t="shared" si="0"/>
        <v/>
      </c>
      <c r="D20" s="13">
        <f>'CONTRACTACIO 1r TR 2022'!D20+'CONTRACTACIO 2n TR 2022'!D20+'CONTRACTACIO 3r TR 2022'!D20+'CONTRACTACIO 4t TR 2022'!D20</f>
        <v>0</v>
      </c>
      <c r="E20" s="13">
        <f>'CONTRACTACIO 1r TR 2022'!E20+'CONTRACTACIO 2n TR 2022'!E20+'CONTRACTACIO 3r TR 2022'!E20+'CONTRACTACIO 4t TR 2022'!E20</f>
        <v>0</v>
      </c>
      <c r="F20" s="21" t="str">
        <f t="shared" si="1"/>
        <v/>
      </c>
      <c r="G20" s="9">
        <f>'CONTRACTACIO 1r TR 2022'!G20+'CONTRACTACIO 2n TR 2022'!G20+'CONTRACTACIO 3r TR 2022'!G20+'CONTRACTACIO 4t TR 2022'!G20</f>
        <v>42</v>
      </c>
      <c r="H20" s="20">
        <f t="shared" si="2"/>
        <v>0.76363636363636367</v>
      </c>
      <c r="I20" s="13">
        <f>'CONTRACTACIO 1r TR 2022'!I20+'CONTRACTACIO 2n TR 2022'!I20+'CONTRACTACIO 3r TR 2022'!I20+'CONTRACTACIO 4t TR 2022'!I20</f>
        <v>139401.67000000001</v>
      </c>
      <c r="J20" s="13">
        <f>'CONTRACTACIO 1r TR 2022'!J20+'CONTRACTACIO 2n TR 2022'!J20+'CONTRACTACIO 3r TR 2022'!J20+'CONTRACTACIO 4t TR 2022'!J20</f>
        <v>162735.81000000003</v>
      </c>
      <c r="K20" s="21">
        <f t="shared" si="3"/>
        <v>0.34765678124425198</v>
      </c>
      <c r="L20" s="9">
        <f>'CONTRACTACIO 1r TR 2022'!L20+'CONTRACTACIO 2n TR 2022'!L20+'CONTRACTACIO 3r TR 2022'!L20+'CONTRACTACIO 4t TR 2022'!L20</f>
        <v>15</v>
      </c>
      <c r="M20" s="20">
        <f t="shared" si="4"/>
        <v>0.75</v>
      </c>
      <c r="N20" s="13">
        <f>'CONTRACTACIO 1r TR 2022'!N20+'CONTRACTACIO 2n TR 2022'!N20+'CONTRACTACIO 3r TR 2022'!N20+'CONTRACTACIO 4t TR 2022'!N20</f>
        <v>23547.24</v>
      </c>
      <c r="O20" s="13">
        <f>'CONTRACTACIO 1r TR 2022'!O20+'CONTRACTACIO 2n TR 2022'!O20+'CONTRACTACIO 3r TR 2022'!O20+'CONTRACTACIO 4t TR 2022'!O20</f>
        <v>28369.379999999997</v>
      </c>
      <c r="P20" s="21">
        <f t="shared" si="5"/>
        <v>0.57240507391591733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0" customFormat="1" ht="39.9" customHeight="1" x14ac:dyDescent="0.3">
      <c r="A21" s="44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0" customFormat="1" ht="39.9" customHeight="1" x14ac:dyDescent="0.45">
      <c r="A22" s="86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14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14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14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14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14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14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2022'!B23+'CONTRACTACIO 2n TR 2022'!B23+'CONTRACTACIO 3r TR 2022'!B23+'CONTRACTACIO 4t TR 2022'!B23</f>
        <v>0</v>
      </c>
      <c r="C23" s="62" t="str">
        <f t="shared" si="0"/>
        <v/>
      </c>
      <c r="D23" s="73">
        <f>'CONTRACTACIO 1r TR 2022'!D23+'CONTRACTACIO 2n TR 2022'!D23+'CONTRACTACIO 3r TR 2022'!D23+'CONTRACTACIO 4t TR 2022'!D23</f>
        <v>0</v>
      </c>
      <c r="E23" s="74">
        <f>'CONTRACTACIO 1r TR 2022'!E23+'CONTRACTACIO 2n TR 2022'!E23+'CONTRACTACIO 3r TR 2022'!E23+'CONTRACTACIO 4t TR 2022'!E23</f>
        <v>0</v>
      </c>
      <c r="F23" s="63" t="str">
        <f t="shared" si="1"/>
        <v/>
      </c>
      <c r="G23" s="77">
        <f>'CONTRACTACIO 1r TR 2022'!G23+'CONTRACTACIO 2n TR 2022'!G23+'CONTRACTACIO 3r TR 2022'!G23+'CONTRACTACIO 4t TR 2022'!G23</f>
        <v>0</v>
      </c>
      <c r="H23" s="62" t="str">
        <f t="shared" si="2"/>
        <v/>
      </c>
      <c r="I23" s="73">
        <f>'CONTRACTACIO 1r TR 2022'!I23+'CONTRACTACIO 2n TR 2022'!I23+'CONTRACTACIO 3r TR 2022'!I23+'CONTRACTACIO 4t TR 2022'!I23</f>
        <v>0</v>
      </c>
      <c r="J23" s="74">
        <f>'CONTRACTACIO 1r TR 2022'!J23+'CONTRACTACIO 2n TR 2022'!J23+'CONTRACTACIO 3r TR 2022'!J23+'CONTRACTACIO 4t TR 2022'!J23</f>
        <v>0</v>
      </c>
      <c r="K23" s="63" t="str">
        <f t="shared" si="3"/>
        <v/>
      </c>
      <c r="L23" s="77">
        <f>'CONTRACTACIO 1r TR 2022'!L23+'CONTRACTACIO 2n TR 2022'!L23+'CONTRACTACIO 3r TR 2022'!L23+'CONTRACTACIO 4t TR 2022'!L23</f>
        <v>0</v>
      </c>
      <c r="M23" s="62" t="str">
        <f t="shared" si="4"/>
        <v/>
      </c>
      <c r="N23" s="73">
        <f>'CONTRACTACIO 1r TR 2022'!N23+'CONTRACTACIO 2n TR 2022'!N23+'CONTRACTACIO 3r TR 2022'!N23+'CONTRACTACIO 4t TR 2022'!N23</f>
        <v>0</v>
      </c>
      <c r="O23" s="74">
        <f>'CONTRACTACIO 1r TR 2022'!O23+'CONTRACTACIO 2n TR 2022'!O23+'CONTRACTACIO 3r TR 2022'!O23+'CONTRACTACIO 4t TR 2022'!O23</f>
        <v>0</v>
      </c>
      <c r="P23" s="63" t="str">
        <f t="shared" si="5"/>
        <v/>
      </c>
      <c r="Q23" s="77">
        <f>'CONTRACTACIO 1r TR 2022'!Q23+'CONTRACTACIO 2n TR 2022'!Q23+'CONTRACTACIO 3r TR 2022'!Q23+'CONTRACTACIO 4t TR 2022'!Q23</f>
        <v>0</v>
      </c>
      <c r="R23" s="62" t="str">
        <f t="shared" si="6"/>
        <v/>
      </c>
      <c r="S23" s="73">
        <f>'CONTRACTACIO 1r TR 2022'!S23+'CONTRACTACIO 2n TR 2022'!S23+'CONTRACTACIO 3r TR 2022'!S23+'CONTRACTACIO 4t TR 2022'!S23</f>
        <v>0</v>
      </c>
      <c r="T23" s="74">
        <f>'CONTRACTACIO 1r TR 2022'!T23+'CONTRACTACIO 2n TR 2022'!T23+'CONTRACTACIO 3r TR 2022'!T23+'CONTRACTACIO 4t TR 2022'!T23</f>
        <v>0</v>
      </c>
      <c r="U23" s="63" t="str">
        <f t="shared" si="7"/>
        <v/>
      </c>
      <c r="V23" s="77">
        <f>'CONTRACTACIO 1r TR 2022'!AA23+'CONTRACTACIO 2n TR 2022'!AA23+'CONTRACTACIO 3r TR 2022'!AA23+'CONTRACTACIO 4t TR 2022'!AA23</f>
        <v>0</v>
      </c>
      <c r="W23" s="62" t="str">
        <f t="shared" si="8"/>
        <v/>
      </c>
      <c r="X23" s="73">
        <f>'CONTRACTACIO 1r TR 2022'!AC23+'CONTRACTACIO 2n TR 2022'!AC23+'CONTRACTACIO 3r TR 2022'!AC23+'CONTRACTACIO 4t TR 2022'!AC23</f>
        <v>0</v>
      </c>
      <c r="Y23" s="74">
        <f>'CONTRACTACIO 1r TR 2022'!AD23+'CONTRACTACIO 2n TR 2022'!AD23+'CONTRACTACIO 3r TR 2022'!AD23+'CONTRACTACIO 4t TR 2022'!AD23</f>
        <v>0</v>
      </c>
      <c r="Z23" s="63" t="str">
        <f t="shared" si="9"/>
        <v/>
      </c>
      <c r="AA23" s="77">
        <f>'CONTRACTACIO 1r TR 2022'!V23+'CONTRACTACIO 2n TR 2022'!V23+'CONTRACTACIO 3r TR 2022'!V23+'CONTRACTACIO 4t TR 2022'!V23</f>
        <v>0</v>
      </c>
      <c r="AB23" s="20" t="str">
        <f t="shared" si="10"/>
        <v/>
      </c>
      <c r="AC23" s="73">
        <f>'CONTRACTACIO 1r TR 2022'!X23+'CONTRACTACIO 2n TR 2022'!X23+'CONTRACTACIO 3r TR 2022'!X23+'CONTRACTACIO 4t TR 2022'!X23</f>
        <v>0</v>
      </c>
      <c r="AD23" s="74">
        <f>'CONTRACTACIO 1r TR 2022'!Y23+'CONTRACTACIO 2n TR 2022'!Y23+'CONTRACTACIO 3r TR 2022'!Y23+'CONTRACTACIO 4t TR 2022'!Y23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2022'!B24+'CONTRACTACIO 2n TR 2022'!B24+'CONTRACTACIO 3r TR 2022'!B24+'CONTRACTACIO 4t TR 2022'!B24</f>
        <v>0</v>
      </c>
      <c r="C24" s="62" t="str">
        <f t="shared" si="0"/>
        <v/>
      </c>
      <c r="D24" s="73">
        <f>'CONTRACTACIO 1r TR 2022'!D24+'CONTRACTACIO 2n TR 2022'!D24+'CONTRACTACIO 3r TR 2022'!D24+'CONTRACTACIO 4t TR 2022'!D24</f>
        <v>0</v>
      </c>
      <c r="E24" s="74">
        <f>'CONTRACTACIO 1r TR 2022'!E24+'CONTRACTACIO 2n TR 2022'!E24+'CONTRACTACIO 3r TR 2022'!E24+'CONTRACTACIO 4t TR 2022'!E24</f>
        <v>0</v>
      </c>
      <c r="F24" s="63" t="str">
        <f t="shared" si="1"/>
        <v/>
      </c>
      <c r="G24" s="77">
        <f>'CONTRACTACIO 1r TR 2022'!G24+'CONTRACTACIO 2n TR 2022'!G24+'CONTRACTACIO 3r TR 2022'!G24+'CONTRACTACIO 4t TR 2022'!G24</f>
        <v>0</v>
      </c>
      <c r="H24" s="62" t="str">
        <f t="shared" si="2"/>
        <v/>
      </c>
      <c r="I24" s="73">
        <f>'CONTRACTACIO 1r TR 2022'!I24+'CONTRACTACIO 2n TR 2022'!I24+'CONTRACTACIO 3r TR 2022'!I24+'CONTRACTACIO 4t TR 2022'!I24</f>
        <v>0</v>
      </c>
      <c r="J24" s="74">
        <f>'CONTRACTACIO 1r TR 2022'!J24+'CONTRACTACIO 2n TR 2022'!J24+'CONTRACTACIO 3r TR 2022'!J24+'CONTRACTACIO 4t TR 2022'!J24</f>
        <v>0</v>
      </c>
      <c r="K24" s="63" t="str">
        <f t="shared" si="3"/>
        <v/>
      </c>
      <c r="L24" s="77">
        <f>'CONTRACTACIO 1r TR 2022'!L24+'CONTRACTACIO 2n TR 2022'!L24+'CONTRACTACIO 3r TR 2022'!L24+'CONTRACTACIO 4t TR 2022'!L24</f>
        <v>0</v>
      </c>
      <c r="M24" s="62" t="str">
        <f t="shared" si="4"/>
        <v/>
      </c>
      <c r="N24" s="73">
        <f>'CONTRACTACIO 1r TR 2022'!N24+'CONTRACTACIO 2n TR 2022'!N24+'CONTRACTACIO 3r TR 2022'!N24+'CONTRACTACIO 4t TR 2022'!N24</f>
        <v>0</v>
      </c>
      <c r="O24" s="74">
        <f>'CONTRACTACIO 1r TR 2022'!O24+'CONTRACTACIO 2n TR 2022'!O24+'CONTRACTACIO 3r TR 2022'!O24+'CONTRACTACIO 4t TR 2022'!O24</f>
        <v>0</v>
      </c>
      <c r="P24" s="63" t="str">
        <f t="shared" si="5"/>
        <v/>
      </c>
      <c r="Q24" s="77">
        <f>'CONTRACTACIO 1r TR 2022'!Q24+'CONTRACTACIO 2n TR 2022'!Q24+'CONTRACTACIO 3r TR 2022'!Q24+'CONTRACTACIO 4t TR 2022'!Q24</f>
        <v>0</v>
      </c>
      <c r="R24" s="62" t="str">
        <f t="shared" si="6"/>
        <v/>
      </c>
      <c r="S24" s="73">
        <f>'CONTRACTACIO 1r TR 2022'!S24+'CONTRACTACIO 2n TR 2022'!S24+'CONTRACTACIO 3r TR 2022'!S24+'CONTRACTACIO 4t TR 2022'!S24</f>
        <v>0</v>
      </c>
      <c r="T24" s="74">
        <f>'CONTRACTACIO 1r TR 2022'!T24+'CONTRACTACIO 2n TR 2022'!T24+'CONTRACTACIO 3r TR 2022'!T24+'CONTRACTACIO 4t TR 2022'!T24</f>
        <v>0</v>
      </c>
      <c r="U24" s="63" t="str">
        <f t="shared" si="7"/>
        <v/>
      </c>
      <c r="V24" s="77">
        <f>'CONTRACTACIO 1r TR 2022'!AA24+'CONTRACTACIO 2n TR 2022'!AA24+'CONTRACTACIO 3r TR 2022'!AA24+'CONTRACTACIO 4t TR 2022'!AA24</f>
        <v>0</v>
      </c>
      <c r="W24" s="62" t="str">
        <f t="shared" si="8"/>
        <v/>
      </c>
      <c r="X24" s="73">
        <f>'CONTRACTACIO 1r TR 2022'!AC24+'CONTRACTACIO 2n TR 2022'!AC24+'CONTRACTACIO 3r TR 2022'!AC24+'CONTRACTACIO 4t TR 2022'!AC24</f>
        <v>0</v>
      </c>
      <c r="Y24" s="74">
        <f>'CONTRACTACIO 1r TR 2022'!AD24+'CONTRACTACIO 2n TR 2022'!AD24+'CONTRACTACIO 3r TR 2022'!AD24+'CONTRACTACIO 4t TR 2022'!AD24</f>
        <v>0</v>
      </c>
      <c r="Z24" s="63" t="str">
        <f t="shared" si="9"/>
        <v/>
      </c>
      <c r="AA24" s="77">
        <f>'CONTRACTACIO 1r TR 2022'!V24+'CONTRACTACIO 2n TR 2022'!V24+'CONTRACTACIO 3r TR 2022'!V24+'CONTRACTACIO 4t TR 2022'!V24</f>
        <v>0</v>
      </c>
      <c r="AB24" s="20" t="str">
        <f t="shared" si="10"/>
        <v/>
      </c>
      <c r="AC24" s="73">
        <f>'CONTRACTACIO 1r TR 2022'!X24+'CONTRACTACIO 2n TR 2022'!X24+'CONTRACTACIO 3r TR 2022'!X24+'CONTRACTACIO 4t TR 2022'!X24</f>
        <v>0</v>
      </c>
      <c r="AD24" s="74">
        <f>'CONTRACTACIO 1r TR 2022'!Y24+'CONTRACTACIO 2n TR 2022'!Y24+'CONTRACTACIO 3r TR 2022'!Y24+'CONTRACTACIO 4t TR 2022'!Y24</f>
        <v>0</v>
      </c>
      <c r="AE24" s="63" t="str">
        <f t="shared" si="11"/>
        <v/>
      </c>
    </row>
    <row r="25" spans="1:31" ht="33" customHeight="1" thickBot="1" x14ac:dyDescent="0.5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55</v>
      </c>
      <c r="H25" s="17">
        <f t="shared" si="12"/>
        <v>1</v>
      </c>
      <c r="I25" s="18">
        <f t="shared" si="12"/>
        <v>392055.2</v>
      </c>
      <c r="J25" s="18">
        <f t="shared" si="12"/>
        <v>468093.30000000005</v>
      </c>
      <c r="K25" s="19">
        <f t="shared" si="12"/>
        <v>1</v>
      </c>
      <c r="L25" s="16">
        <f t="shared" si="12"/>
        <v>20</v>
      </c>
      <c r="M25" s="17">
        <f t="shared" si="12"/>
        <v>1</v>
      </c>
      <c r="N25" s="18">
        <f t="shared" si="12"/>
        <v>41025.569917355373</v>
      </c>
      <c r="O25" s="18">
        <f t="shared" si="12"/>
        <v>49561.72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45">
      <c r="B26" s="25"/>
      <c r="H26" s="25"/>
      <c r="N26" s="25"/>
    </row>
    <row r="27" spans="1:31" s="47" customFormat="1" ht="34.200000000000003" customHeight="1" x14ac:dyDescent="0.45">
      <c r="A27" s="142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265 i ss.):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45">
      <c r="A28" s="143" t="str">
        <f>'CONTRACTACIO 1r TR 2022'!A28:Q28</f>
        <v>https://bcnroc.ajuntament.barcelona.cat/jspui/bitstream/11703/123722/5/GM_Pressupost_2022.pdf#page=265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9" t="s">
        <v>10</v>
      </c>
      <c r="B31" s="152" t="s">
        <v>17</v>
      </c>
      <c r="C31" s="153"/>
      <c r="D31" s="153"/>
      <c r="E31" s="153"/>
      <c r="F31" s="154"/>
      <c r="G31" s="24"/>
      <c r="H31" s="47"/>
      <c r="I31" s="47"/>
      <c r="J31" s="158" t="s">
        <v>15</v>
      </c>
      <c r="K31" s="159"/>
      <c r="L31" s="152" t="s">
        <v>16</v>
      </c>
      <c r="M31" s="153"/>
      <c r="N31" s="153"/>
      <c r="O31" s="153"/>
      <c r="P31" s="154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50"/>
      <c r="B32" s="155"/>
      <c r="C32" s="156"/>
      <c r="D32" s="156"/>
      <c r="E32" s="156"/>
      <c r="F32" s="157"/>
      <c r="G32" s="24"/>
      <c r="J32" s="160"/>
      <c r="K32" s="161"/>
      <c r="L32" s="164"/>
      <c r="M32" s="165"/>
      <c r="N32" s="165"/>
      <c r="O32" s="165"/>
      <c r="P32" s="166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51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2"/>
      <c r="K33" s="163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45">
      <c r="A34" s="39" t="s">
        <v>25</v>
      </c>
      <c r="B34" s="9">
        <f t="shared" ref="B34:B43" si="13">B13+G13+L13+Q13+V13+AA13</f>
        <v>10</v>
      </c>
      <c r="C34" s="8">
        <f t="shared" ref="C34:C40" si="14">IF(B34,B34/$B$46,"")</f>
        <v>0.13333333333333333</v>
      </c>
      <c r="D34" s="10">
        <f t="shared" ref="D34:D43" si="15">D13+I13+N13+S13+X13+AC13</f>
        <v>246775.24</v>
      </c>
      <c r="E34" s="11">
        <f t="shared" ref="E34:E43" si="16">E13+J13+O13+T13+Y13+AD13</f>
        <v>298598.04000000004</v>
      </c>
      <c r="F34" s="21">
        <f t="shared" ref="F34:F40" si="17">IF(E34,E34/$E$46,"")</f>
        <v>0.57682825137096128</v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4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55</v>
      </c>
      <c r="M35" s="8">
        <f t="shared" si="18"/>
        <v>0.73333333333333328</v>
      </c>
      <c r="N35" s="58">
        <f>I25</f>
        <v>392055.2</v>
      </c>
      <c r="O35" s="58">
        <f>J25</f>
        <v>468093.30000000005</v>
      </c>
      <c r="P35" s="56">
        <f t="shared" si="19"/>
        <v>0.90425724066193747</v>
      </c>
    </row>
    <row r="36" spans="1:33" s="24" customFormat="1" ht="30" customHeight="1" x14ac:dyDescent="0.45">
      <c r="A36" s="41" t="s">
        <v>19</v>
      </c>
      <c r="B36" s="12">
        <f t="shared" si="13"/>
        <v>2</v>
      </c>
      <c r="C36" s="8">
        <f t="shared" si="14"/>
        <v>2.6666666666666668E-2</v>
      </c>
      <c r="D36" s="13">
        <f t="shared" si="15"/>
        <v>4902.8099173553719</v>
      </c>
      <c r="E36" s="14">
        <f t="shared" si="16"/>
        <v>5932.4</v>
      </c>
      <c r="F36" s="21">
        <f t="shared" si="17"/>
        <v>1.146014193004445E-2</v>
      </c>
      <c r="J36" s="95" t="s">
        <v>2</v>
      </c>
      <c r="K36" s="96"/>
      <c r="L36" s="57">
        <f>L25</f>
        <v>20</v>
      </c>
      <c r="M36" s="8">
        <f t="shared" si="18"/>
        <v>0.26666666666666666</v>
      </c>
      <c r="N36" s="58">
        <f>N25</f>
        <v>41025.569917355373</v>
      </c>
      <c r="O36" s="58">
        <f>O25</f>
        <v>49561.72</v>
      </c>
      <c r="P36" s="56">
        <f t="shared" si="19"/>
        <v>9.574275933806263E-2</v>
      </c>
    </row>
    <row r="37" spans="1:33" ht="30" customHeight="1" x14ac:dyDescent="0.4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4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5">
      <c r="A40" s="42" t="s">
        <v>28</v>
      </c>
      <c r="B40" s="12">
        <f t="shared" si="13"/>
        <v>6</v>
      </c>
      <c r="C40" s="8">
        <f t="shared" si="14"/>
        <v>0.08</v>
      </c>
      <c r="D40" s="13">
        <f t="shared" si="15"/>
        <v>18453.810000000001</v>
      </c>
      <c r="E40" s="14">
        <f t="shared" si="16"/>
        <v>22019.39</v>
      </c>
      <c r="F40" s="21">
        <f t="shared" si="17"/>
        <v>4.2536803757838561E-2</v>
      </c>
      <c r="G40" s="24"/>
      <c r="H40" s="24"/>
      <c r="I40" s="24"/>
      <c r="J40" s="97" t="s">
        <v>0</v>
      </c>
      <c r="K40" s="98"/>
      <c r="L40" s="79">
        <f>SUM(L34:L39)</f>
        <v>75</v>
      </c>
      <c r="M40" s="17">
        <f>SUM(M34:M39)</f>
        <v>1</v>
      </c>
      <c r="N40" s="80">
        <f>SUM(N34:N39)</f>
        <v>433080.76991735538</v>
      </c>
      <c r="O40" s="81">
        <f>SUM(O34:O39)</f>
        <v>517655.02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45">
      <c r="A41" s="43" t="s">
        <v>29</v>
      </c>
      <c r="B41" s="12">
        <f t="shared" si="13"/>
        <v>57</v>
      </c>
      <c r="C41" s="8">
        <f>IF(B41,B41/$B$46,"")</f>
        <v>0.76</v>
      </c>
      <c r="D41" s="13">
        <f t="shared" si="15"/>
        <v>162948.91</v>
      </c>
      <c r="E41" s="14">
        <f t="shared" si="16"/>
        <v>191105.19000000003</v>
      </c>
      <c r="F41" s="21">
        <f>IF(E41,E41/$E$46,"")</f>
        <v>0.36917480294115562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4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5">
      <c r="A46" s="61" t="s">
        <v>0</v>
      </c>
      <c r="B46" s="16">
        <f>SUM(B34:B45)</f>
        <v>75</v>
      </c>
      <c r="C46" s="17">
        <f>SUM(C34:C45)</f>
        <v>1</v>
      </c>
      <c r="D46" s="18">
        <f>SUM(D34:D45)</f>
        <v>433080.76991735538</v>
      </c>
      <c r="E46" s="18">
        <f>SUM(E34:E45)</f>
        <v>517655.02000000014</v>
      </c>
      <c r="F46" s="19">
        <f>SUM(F34:F45)</f>
        <v>0.99999999999999978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4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4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45">
      <c r="B49" s="25"/>
      <c r="H49" s="25"/>
      <c r="N49" s="25"/>
    </row>
    <row r="50" spans="2:14" s="24" customFormat="1" ht="14.25" x14ac:dyDescent="0.45">
      <c r="B50" s="25"/>
      <c r="H50" s="25"/>
      <c r="N50" s="25"/>
    </row>
    <row r="51" spans="2:14" s="24" customFormat="1" ht="14.25" x14ac:dyDescent="0.45">
      <c r="B51" s="25"/>
      <c r="H51" s="25"/>
      <c r="N51" s="25"/>
    </row>
    <row r="52" spans="2:14" s="24" customFormat="1" ht="14.25" x14ac:dyDescent="0.45">
      <c r="B52" s="25"/>
      <c r="H52" s="25"/>
      <c r="N52" s="25"/>
    </row>
    <row r="53" spans="2:14" s="24" customFormat="1" ht="14.25" x14ac:dyDescent="0.45">
      <c r="B53" s="25"/>
      <c r="H53" s="25"/>
      <c r="N53" s="25"/>
    </row>
    <row r="54" spans="2:14" s="24" customFormat="1" ht="14.25" x14ac:dyDescent="0.45">
      <c r="B54" s="25"/>
      <c r="H54" s="25"/>
      <c r="N54" s="25"/>
    </row>
    <row r="55" spans="2:14" s="24" customFormat="1" ht="14.25" x14ac:dyDescent="0.45">
      <c r="B55" s="25"/>
      <c r="H55" s="25"/>
      <c r="N55" s="25"/>
    </row>
    <row r="56" spans="2:14" s="24" customFormat="1" ht="14.25" x14ac:dyDescent="0.45">
      <c r="B56" s="25"/>
      <c r="H56" s="25"/>
      <c r="N56" s="25"/>
    </row>
    <row r="57" spans="2:14" s="24" customFormat="1" ht="14.25" x14ac:dyDescent="0.45">
      <c r="B57" s="25"/>
      <c r="H57" s="25"/>
      <c r="N57" s="25"/>
    </row>
    <row r="58" spans="2:14" s="24" customFormat="1" ht="14.25" x14ac:dyDescent="0.45">
      <c r="B58" s="25"/>
      <c r="H58" s="25"/>
      <c r="N58" s="25"/>
    </row>
    <row r="59" spans="2:14" s="24" customFormat="1" ht="14.25" x14ac:dyDescent="0.45">
      <c r="B59" s="25"/>
      <c r="H59" s="25"/>
      <c r="N59" s="25"/>
    </row>
    <row r="60" spans="2:14" s="24" customFormat="1" ht="14.25" x14ac:dyDescent="0.45">
      <c r="B60" s="25"/>
      <c r="H60" s="25"/>
      <c r="N60" s="25"/>
    </row>
    <row r="61" spans="2:14" s="24" customFormat="1" ht="14.25" x14ac:dyDescent="0.45">
      <c r="B61" s="25"/>
      <c r="H61" s="25"/>
      <c r="N61" s="25"/>
    </row>
    <row r="62" spans="2:14" s="24" customFormat="1" ht="14.25" x14ac:dyDescent="0.45">
      <c r="B62" s="25"/>
      <c r="H62" s="25"/>
      <c r="N62" s="25"/>
    </row>
    <row r="63" spans="2:14" s="24" customFormat="1" ht="14.25" x14ac:dyDescent="0.45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8B36775CDC3F44AE4C92FD1DA05B56" ma:contentTypeVersion="16" ma:contentTypeDescription="Crea un document nou" ma:contentTypeScope="" ma:versionID="9f9396013dee5546e66b6b4265ea96c2">
  <xsd:schema xmlns:xsd="http://www.w3.org/2001/XMLSchema" xmlns:xs="http://www.w3.org/2001/XMLSchema" xmlns:p="http://schemas.microsoft.com/office/2006/metadata/properties" xmlns:ns2="8a45e537-ce41-48fa-8ea4-96ff7c9aa922" xmlns:ns3="112f0a28-3509-4033-a386-b8d1bdd8c3ba" xmlns:ns4="223c3289-ec41-4fed-9d0e-b6c288271e1b" targetNamespace="http://schemas.microsoft.com/office/2006/metadata/properties" ma:root="true" ma:fieldsID="fd623812590afae4d49b497de2a80a7c" ns2:_="" ns3:_="" ns4:_="">
    <xsd:import namespace="8a45e537-ce41-48fa-8ea4-96ff7c9aa922"/>
    <xsd:import namespace="112f0a28-3509-4033-a386-b8d1bdd8c3ba"/>
    <xsd:import namespace="223c3289-ec41-4fed-9d0e-b6c288271e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3:TaxCatchAll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5e537-ce41-48fa-8ea4-96ff7c9aa9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f0a28-3509-4033-a386-b8d1bdd8c3ba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Hash de la indicació per compartir" ma:internalName="SharingHintHash" ma:readOnly="true">
      <xsd:simpleType>
        <xsd:restriction base="dms:Text"/>
      </xsd:simpleType>
    </xsd:element>
    <xsd:element name="SharedWithDetails" ma:index="10" nillable="true" ma:displayName="S'ha compartit amb detal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0ebc621-b8d7-4a0d-b542-5712e6762062}" ma:internalName="TaxCatchAll" ma:showField="CatchAllData" ma:web="112f0a28-3509-4033-a386-b8d1bdd8c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c3289-ec41-4fed-9d0e-b6c288271e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7f1d9833-2325-4214-af21-4a17da65b5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3c3289-ec41-4fed-9d0e-b6c288271e1b">
      <Terms xmlns="http://schemas.microsoft.com/office/infopath/2007/PartnerControls"/>
    </lcf76f155ced4ddcb4097134ff3c332f>
    <TaxCatchAll xmlns="112f0a28-3509-4033-a386-b8d1bdd8c3ba" xsi:nil="true"/>
  </documentManagement>
</p:properties>
</file>

<file path=customXml/itemProps1.xml><?xml version="1.0" encoding="utf-8"?>
<ds:datastoreItem xmlns:ds="http://schemas.openxmlformats.org/officeDocument/2006/customXml" ds:itemID="{21401816-FFDC-4536-B20C-13356B17F5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45e537-ce41-48fa-8ea4-96ff7c9aa922"/>
    <ds:schemaRef ds:uri="112f0a28-3509-4033-a386-b8d1bdd8c3ba"/>
    <ds:schemaRef ds:uri="223c3289-ec41-4fed-9d0e-b6c288271e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B659FB-FD60-4293-BD39-146A4FD08A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59D070-FF5E-4FAD-8A6F-894E88453C6C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223c3289-ec41-4fed-9d0e-b6c288271e1b"/>
    <ds:schemaRef ds:uri="112f0a28-3509-4033-a386-b8d1bdd8c3ba"/>
    <ds:schemaRef ds:uri="http://schemas.microsoft.com/office/2006/documentManagement/types"/>
    <ds:schemaRef ds:uri="http://schemas.microsoft.com/office/infopath/2007/PartnerControls"/>
    <ds:schemaRef ds:uri="8a45e537-ce41-48fa-8ea4-96ff7c9aa92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2023-04-25T16:53:59Z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0x010100E08B36775CDC3F44AE4C92FD1DA05B56</vt:lpwstr>
  </property>
  <property fmtid="{D5CDD505-2E9C-101B-9397-08002B2CF9AE}" pid="3" name="MediaServiceImageTags">
    <vt:lpwstr/>
  </property>
</Properties>
</file>