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04" windowWidth="19296" windowHeight="10896" tabRatio="700" firstSheet="1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/>
  <c r="J23" i="7"/>
  <c r="K23" i="7" s="1"/>
  <c r="I23" i="7"/>
  <c r="G23" i="7"/>
  <c r="H23" i="7" s="1"/>
  <c r="E23" i="7"/>
  <c r="E44" i="7" s="1"/>
  <c r="F44" i="7" s="1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D43" i="7" s="1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J24" i="7"/>
  <c r="E24" i="7"/>
  <c r="O24" i="7"/>
  <c r="P24" i="7" s="1"/>
  <c r="T24" i="7"/>
  <c r="U24" i="7"/>
  <c r="Y24" i="7"/>
  <c r="Z24" i="7" s="1"/>
  <c r="AD24" i="7"/>
  <c r="AE24" i="7"/>
  <c r="E13" i="7"/>
  <c r="J13" i="7"/>
  <c r="O13" i="7"/>
  <c r="T13" i="7"/>
  <c r="Y13" i="7"/>
  <c r="Z13" i="7" s="1"/>
  <c r="AD13" i="7"/>
  <c r="AE13" i="7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U18" i="7" s="1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I25" i="7" s="1"/>
  <c r="N35" i="7" s="1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/>
  <c r="V19" i="7"/>
  <c r="W19" i="7" s="1"/>
  <c r="J25" i="6"/>
  <c r="O35" i="6" s="1"/>
  <c r="E25" i="6"/>
  <c r="O25" i="6"/>
  <c r="O36" i="6" s="1"/>
  <c r="P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H15" i="6"/>
  <c r="B25" i="6"/>
  <c r="L25" i="6"/>
  <c r="L36" i="6" s="1"/>
  <c r="M36" i="6" s="1"/>
  <c r="V25" i="6"/>
  <c r="L38" i="6" s="1"/>
  <c r="M38" i="6" s="1"/>
  <c r="Q25" i="6"/>
  <c r="L37" i="6" s="1"/>
  <c r="AA25" i="6"/>
  <c r="L39" i="6"/>
  <c r="M39" i="6" s="1"/>
  <c r="E45" i="6"/>
  <c r="E34" i="6"/>
  <c r="E35" i="6"/>
  <c r="E36" i="6"/>
  <c r="E37" i="6"/>
  <c r="E38" i="6"/>
  <c r="F38" i="6" s="1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/>
  <c r="B39" i="6"/>
  <c r="B40" i="6"/>
  <c r="B41" i="6"/>
  <c r="AE13" i="6"/>
  <c r="AE14" i="6"/>
  <c r="AE25" i="6" s="1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25" i="5"/>
  <c r="O36" i="5" s="1"/>
  <c r="P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M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L39" i="4"/>
  <c r="M39" i="4" s="1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O34" i="1" s="1"/>
  <c r="P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20" i="1" s="1"/>
  <c r="H22" i="1"/>
  <c r="L25" i="1"/>
  <c r="M20" i="1"/>
  <c r="V25" i="1"/>
  <c r="L38" i="1" s="1"/>
  <c r="M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 s="1"/>
  <c r="R13" i="1"/>
  <c r="R25" i="1" s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M37" i="4" s="1"/>
  <c r="F22" i="1"/>
  <c r="F23" i="1"/>
  <c r="F24" i="1"/>
  <c r="C22" i="1"/>
  <c r="C23" i="1"/>
  <c r="L36" i="1"/>
  <c r="O34" i="6"/>
  <c r="F22" i="6"/>
  <c r="L34" i="6"/>
  <c r="C22" i="6"/>
  <c r="F45" i="1"/>
  <c r="H19" i="6"/>
  <c r="M18" i="6"/>
  <c r="M13" i="6"/>
  <c r="P19" i="6"/>
  <c r="P14" i="6"/>
  <c r="Z21" i="6"/>
  <c r="H22" i="6"/>
  <c r="K22" i="6"/>
  <c r="M13" i="5"/>
  <c r="M25" i="5" s="1"/>
  <c r="L35" i="5"/>
  <c r="H22" i="5"/>
  <c r="O38" i="5"/>
  <c r="O35" i="5"/>
  <c r="K22" i="5"/>
  <c r="M14" i="4"/>
  <c r="P21" i="4"/>
  <c r="H19" i="4"/>
  <c r="H22" i="4"/>
  <c r="K13" i="4"/>
  <c r="K22" i="4"/>
  <c r="Z21" i="4"/>
  <c r="L34" i="1"/>
  <c r="F20" i="1"/>
  <c r="F13" i="1"/>
  <c r="C13" i="1"/>
  <c r="K21" i="1"/>
  <c r="H16" i="1"/>
  <c r="H13" i="1"/>
  <c r="H14" i="1"/>
  <c r="H18" i="1"/>
  <c r="H24" i="1"/>
  <c r="C42" i="1"/>
  <c r="X25" i="7"/>
  <c r="N39" i="7" s="1"/>
  <c r="Z18" i="6"/>
  <c r="C20" i="6"/>
  <c r="C13" i="6"/>
  <c r="F14" i="6"/>
  <c r="K15" i="6"/>
  <c r="R16" i="6"/>
  <c r="R25" i="6" s="1"/>
  <c r="U16" i="6"/>
  <c r="U13" i="6"/>
  <c r="H18" i="6"/>
  <c r="H13" i="6"/>
  <c r="H24" i="6"/>
  <c r="H14" i="6"/>
  <c r="D35" i="7"/>
  <c r="K19" i="6"/>
  <c r="K14" i="6"/>
  <c r="K18" i="6"/>
  <c r="K21" i="6"/>
  <c r="K13" i="6"/>
  <c r="T25" i="7"/>
  <c r="O37" i="7" s="1"/>
  <c r="P37" i="7" s="1"/>
  <c r="F13" i="6"/>
  <c r="W19" i="6"/>
  <c r="W18" i="6"/>
  <c r="K24" i="6"/>
  <c r="F43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Z25" i="5"/>
  <c r="R16" i="5"/>
  <c r="R25" i="5" s="1"/>
  <c r="H13" i="5"/>
  <c r="H20" i="5"/>
  <c r="K19" i="5"/>
  <c r="K20" i="5"/>
  <c r="C14" i="5"/>
  <c r="C13" i="5"/>
  <c r="E25" i="7"/>
  <c r="F23" i="7"/>
  <c r="B46" i="5"/>
  <c r="D46" i="5"/>
  <c r="E46" i="5"/>
  <c r="F43" i="5"/>
  <c r="AE21" i="5"/>
  <c r="AE20" i="5"/>
  <c r="C20" i="5"/>
  <c r="F21" i="5"/>
  <c r="F20" i="5"/>
  <c r="P21" i="5"/>
  <c r="E42" i="7"/>
  <c r="B46" i="6"/>
  <c r="C43" i="6"/>
  <c r="B36" i="7"/>
  <c r="S25" i="7"/>
  <c r="N37" i="7" s="1"/>
  <c r="V25" i="7"/>
  <c r="L39" i="7" s="1"/>
  <c r="M39" i="7" s="1"/>
  <c r="D39" i="7"/>
  <c r="Y25" i="7"/>
  <c r="Z20" i="7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P38" i="7" s="1"/>
  <c r="H20" i="4"/>
  <c r="W17" i="4"/>
  <c r="O38" i="4"/>
  <c r="E38" i="7"/>
  <c r="Z17" i="4"/>
  <c r="C18" i="4"/>
  <c r="C20" i="4"/>
  <c r="O34" i="4"/>
  <c r="P34" i="4" s="1"/>
  <c r="H13" i="4"/>
  <c r="M13" i="4"/>
  <c r="W20" i="4"/>
  <c r="M20" i="4"/>
  <c r="O36" i="4"/>
  <c r="P36" i="4" s="1"/>
  <c r="P20" i="4"/>
  <c r="L36" i="4"/>
  <c r="O25" i="7"/>
  <c r="P18" i="7"/>
  <c r="L35" i="4"/>
  <c r="E46" i="4"/>
  <c r="F43" i="4"/>
  <c r="J25" i="7"/>
  <c r="K22" i="7"/>
  <c r="Z14" i="7"/>
  <c r="B40" i="7"/>
  <c r="Q25" i="7"/>
  <c r="L37" i="7" s="1"/>
  <c r="M37" i="7" s="1"/>
  <c r="B25" i="7"/>
  <c r="L34" i="7" s="1"/>
  <c r="M34" i="7" s="1"/>
  <c r="C24" i="7"/>
  <c r="B35" i="7"/>
  <c r="C35" i="7" s="1"/>
  <c r="B37" i="7"/>
  <c r="AC25" i="7"/>
  <c r="N38" i="7" s="1"/>
  <c r="N25" i="7"/>
  <c r="N36" i="7" s="1"/>
  <c r="D34" i="7"/>
  <c r="E37" i="7"/>
  <c r="E34" i="7"/>
  <c r="F34" i="7" s="1"/>
  <c r="B39" i="7"/>
  <c r="M15" i="7"/>
  <c r="D40" i="7"/>
  <c r="D38" i="7"/>
  <c r="E39" i="7"/>
  <c r="F39" i="7" s="1"/>
  <c r="E35" i="7"/>
  <c r="F35" i="7" s="1"/>
  <c r="E41" i="7"/>
  <c r="B42" i="7"/>
  <c r="D45" i="7"/>
  <c r="E40" i="7"/>
  <c r="F40" i="7" s="1"/>
  <c r="E45" i="7"/>
  <c r="F45" i="7" s="1"/>
  <c r="B45" i="7"/>
  <c r="D36" i="7"/>
  <c r="E36" i="7"/>
  <c r="F36" i="7" s="1"/>
  <c r="D37" i="7"/>
  <c r="C36" i="1"/>
  <c r="C35" i="1"/>
  <c r="B38" i="7"/>
  <c r="C38" i="7" s="1"/>
  <c r="R17" i="7"/>
  <c r="D25" i="7"/>
  <c r="N34" i="7" s="1"/>
  <c r="H22" i="7"/>
  <c r="H21" i="7"/>
  <c r="P17" i="7"/>
  <c r="P16" i="7"/>
  <c r="F37" i="4"/>
  <c r="Z16" i="7"/>
  <c r="P39" i="1"/>
  <c r="F37" i="1"/>
  <c r="M16" i="7"/>
  <c r="F43" i="1"/>
  <c r="F44" i="1"/>
  <c r="F24" i="7"/>
  <c r="C22" i="7"/>
  <c r="C23" i="7"/>
  <c r="C40" i="1"/>
  <c r="C44" i="1"/>
  <c r="F15" i="7"/>
  <c r="F22" i="7"/>
  <c r="F34" i="1"/>
  <c r="F42" i="1"/>
  <c r="F36" i="1"/>
  <c r="F35" i="1"/>
  <c r="F39" i="1"/>
  <c r="F40" i="1"/>
  <c r="C34" i="1"/>
  <c r="C36" i="6"/>
  <c r="C41" i="6"/>
  <c r="C39" i="5"/>
  <c r="C43" i="5"/>
  <c r="AE25" i="5"/>
  <c r="C36" i="4"/>
  <c r="C43" i="4"/>
  <c r="C45" i="1"/>
  <c r="C37" i="1"/>
  <c r="C39" i="1"/>
  <c r="C15" i="7"/>
  <c r="K24" i="7"/>
  <c r="F37" i="6"/>
  <c r="C39" i="6"/>
  <c r="C37" i="6"/>
  <c r="F40" i="6"/>
  <c r="F36" i="6"/>
  <c r="C35" i="6"/>
  <c r="F35" i="6"/>
  <c r="U13" i="7"/>
  <c r="U16" i="7"/>
  <c r="F45" i="6"/>
  <c r="C34" i="6"/>
  <c r="M34" i="6"/>
  <c r="P34" i="6"/>
  <c r="O34" i="7"/>
  <c r="F34" i="6"/>
  <c r="F39" i="6"/>
  <c r="AB18" i="7"/>
  <c r="AB19" i="7"/>
  <c r="C40" i="6"/>
  <c r="C45" i="6"/>
  <c r="C45" i="5"/>
  <c r="F39" i="5"/>
  <c r="F45" i="5"/>
  <c r="P38" i="5"/>
  <c r="AE20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C41" i="5"/>
  <c r="F42" i="5"/>
  <c r="F41" i="5"/>
  <c r="W20" i="7"/>
  <c r="O39" i="7"/>
  <c r="P39" i="7" s="1"/>
  <c r="Z21" i="7"/>
  <c r="AE18" i="7"/>
  <c r="AE21" i="7"/>
  <c r="AE17" i="7"/>
  <c r="F35" i="4"/>
  <c r="F36" i="4"/>
  <c r="K18" i="7"/>
  <c r="C38" i="4"/>
  <c r="C3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C20" i="7"/>
  <c r="C18" i="7"/>
  <c r="C14" i="7"/>
  <c r="C40" i="4"/>
  <c r="C39" i="4"/>
  <c r="C13" i="7"/>
  <c r="F34" i="4"/>
  <c r="F39" i="4"/>
  <c r="R13" i="7"/>
  <c r="M19" i="7"/>
  <c r="C34" i="4"/>
  <c r="K21" i="7"/>
  <c r="M18" i="7"/>
  <c r="M20" i="7"/>
  <c r="M13" i="7"/>
  <c r="F40" i="4"/>
  <c r="F41" i="4"/>
  <c r="P13" i="7"/>
  <c r="O36" i="7"/>
  <c r="P36" i="7" s="1"/>
  <c r="P15" i="7"/>
  <c r="P14" i="7"/>
  <c r="P20" i="7"/>
  <c r="P19" i="7"/>
  <c r="M14" i="7"/>
  <c r="H15" i="7"/>
  <c r="H19" i="7"/>
  <c r="H16" i="7"/>
  <c r="H13" i="7"/>
  <c r="H14" i="7"/>
  <c r="H18" i="7"/>
  <c r="H24" i="7"/>
  <c r="P37" i="1"/>
  <c r="M36" i="1"/>
  <c r="M34" i="1"/>
  <c r="P38" i="4"/>
  <c r="F38" i="7"/>
  <c r="M36" i="4"/>
  <c r="F42" i="7"/>
  <c r="F37" i="7"/>
  <c r="C37" i="7"/>
  <c r="C40" i="7"/>
  <c r="C39" i="7"/>
  <c r="C34" i="7"/>
  <c r="C36" i="7"/>
  <c r="C45" i="7"/>
  <c r="P34" i="7"/>
  <c r="K20" i="6" l="1"/>
  <c r="H20" i="6"/>
  <c r="W25" i="6"/>
  <c r="K25" i="4"/>
  <c r="B41" i="7"/>
  <c r="M25" i="4"/>
  <c r="F25" i="5"/>
  <c r="B43" i="7"/>
  <c r="C43" i="7" s="1"/>
  <c r="AB25" i="1"/>
  <c r="E43" i="7"/>
  <c r="F43" i="7" s="1"/>
  <c r="G25" i="7"/>
  <c r="L35" i="7" s="1"/>
  <c r="M25" i="6"/>
  <c r="F25" i="1"/>
  <c r="U25" i="1"/>
  <c r="AE25" i="1"/>
  <c r="Z25" i="4"/>
  <c r="W25" i="4"/>
  <c r="P25" i="4"/>
  <c r="C25" i="5"/>
  <c r="H25" i="5"/>
  <c r="K25" i="5"/>
  <c r="P25" i="5"/>
  <c r="K25" i="6"/>
  <c r="M25" i="1"/>
  <c r="W25" i="1"/>
  <c r="Z25" i="1"/>
  <c r="B46" i="4"/>
  <c r="C25" i="1"/>
  <c r="D41" i="7"/>
  <c r="D44" i="7"/>
  <c r="K20" i="1"/>
  <c r="K25" i="1" s="1"/>
  <c r="E46" i="1"/>
  <c r="F41" i="1" s="1"/>
  <c r="AE25" i="4"/>
  <c r="B44" i="7"/>
  <c r="C44" i="7" s="1"/>
  <c r="C25" i="4"/>
  <c r="D46" i="4"/>
  <c r="R25" i="4"/>
  <c r="U25" i="5"/>
  <c r="W25" i="5"/>
  <c r="AB25" i="5"/>
  <c r="F25" i="6"/>
  <c r="AB25" i="6"/>
  <c r="B46" i="1"/>
  <c r="C41" i="1" s="1"/>
  <c r="C46" i="1" s="1"/>
  <c r="L35" i="1"/>
  <c r="L40" i="1" s="1"/>
  <c r="M35" i="1" s="1"/>
  <c r="D46" i="1"/>
  <c r="AB25" i="4"/>
  <c r="C25" i="6"/>
  <c r="P25" i="6"/>
  <c r="U25" i="6"/>
  <c r="Z25" i="6"/>
  <c r="B46" i="7"/>
  <c r="C41" i="7" s="1"/>
  <c r="H25" i="1"/>
  <c r="U25" i="4"/>
  <c r="E46" i="7"/>
  <c r="F41" i="7" s="1"/>
  <c r="F46" i="7" s="1"/>
  <c r="C46" i="5"/>
  <c r="C46" i="6"/>
  <c r="W25" i="7"/>
  <c r="F46" i="5"/>
  <c r="H25" i="6"/>
  <c r="P25" i="1"/>
  <c r="F25" i="4"/>
  <c r="C41" i="4"/>
  <c r="C46" i="4" s="1"/>
  <c r="H25" i="4"/>
  <c r="N40" i="1"/>
  <c r="D46" i="7"/>
  <c r="F46" i="1"/>
  <c r="F46" i="4"/>
  <c r="C42" i="7"/>
  <c r="N40" i="6"/>
  <c r="L40" i="6"/>
  <c r="M35" i="6" s="1"/>
  <c r="M37" i="6"/>
  <c r="O40" i="6"/>
  <c r="P35" i="6" s="1"/>
  <c r="P37" i="6"/>
  <c r="AA25" i="7"/>
  <c r="L38" i="7" s="1"/>
  <c r="E46" i="6"/>
  <c r="F41" i="6" s="1"/>
  <c r="F46" i="6" s="1"/>
  <c r="AE25" i="7"/>
  <c r="L25" i="7"/>
  <c r="L36" i="7" s="1"/>
  <c r="M36" i="7" s="1"/>
  <c r="N40" i="5"/>
  <c r="O40" i="5"/>
  <c r="P35" i="5" s="1"/>
  <c r="P34" i="5"/>
  <c r="P40" i="5" s="1"/>
  <c r="L40" i="5"/>
  <c r="M35" i="5" s="1"/>
  <c r="M34" i="5"/>
  <c r="R25" i="7"/>
  <c r="C25" i="7"/>
  <c r="AB25" i="7"/>
  <c r="M34" i="4"/>
  <c r="L40" i="4"/>
  <c r="M35" i="4" s="1"/>
  <c r="N40" i="4"/>
  <c r="O40" i="7"/>
  <c r="P35" i="7" s="1"/>
  <c r="P40" i="7" s="1"/>
  <c r="O40" i="4"/>
  <c r="P35" i="4" s="1"/>
  <c r="P40" i="4" s="1"/>
  <c r="F25" i="7"/>
  <c r="U25" i="7"/>
  <c r="Z25" i="7"/>
  <c r="P25" i="7"/>
  <c r="K25" i="7"/>
  <c r="N40" i="7"/>
  <c r="M25" i="7"/>
  <c r="M37" i="1"/>
  <c r="P36" i="1"/>
  <c r="O40" i="1"/>
  <c r="P35" i="1" s="1"/>
  <c r="P40" i="6" l="1"/>
  <c r="H20" i="7"/>
  <c r="H25" i="7" s="1"/>
  <c r="M40" i="6"/>
  <c r="M40" i="5"/>
  <c r="C46" i="7"/>
  <c r="M40" i="4"/>
  <c r="P40" i="1"/>
  <c r="M40" i="1"/>
  <c r="L40" i="7"/>
  <c r="M35" i="7" s="1"/>
  <c r="M38" i="7"/>
  <c r="M40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<sst xmlns="http://schemas.openxmlformats.org/spreadsheetml/2006/main" count="457" uniqueCount="62">
  <si>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</si>
  <si>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</si>
  <si>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</si>
  <si>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</si>
  <si>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</si>
  <si>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</si>
  <si>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</si>
  <si>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</si>
  <si>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</si>
  <si>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</si>
  <si>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</si>
  <si>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</si>
  <si>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</si>
  <si>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</si>
  <si>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</si>
  <si>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</si>
  <si>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</si>
  <si>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</si>
  <si>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</si>
  <si>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</si>
  <si>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</si>
  <si>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</si>
  <si>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</si>
  <si>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</si>
  <si>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</si>
  <si>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</si>
  <si>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</si>
  <si>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</si>
  <si>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</si>
  <si>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</si>
  <si>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</si>
  <si>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</si>
  <si>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</si>
  <si>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</si>
  <si>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</si>
  <si>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</si>
  <si>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</si>
  <si>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</si>
  <si>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</si>
  <si>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</si>
  <si>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</si>
  <si>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</si>
  <si>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</si>
  <si>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</si>
  <si>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</si>
  <si>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</si>
  <si>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</si>
  <si>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</si>
  <si>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</si>
  <si>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</si>
  <si>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</si>
  <si>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</si>
  <si>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</si>
  <si>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</si>
  <si>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</si>
  <si>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</si>
  <si>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</si>
  <si>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</si>
  <si>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</si>
  <si>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</si>
  <si>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</si>
  <si>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 xml:space="preserve">ASSOCIACIÓ RED DE JUDERÍAS DE ESPAÑA, CAMINOS DE SEFARAD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</si>
</sst>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1C-3D4F-BDED-31077A52BC97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1C-3D4F-BDED-31077A52BC97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1C-3D4F-BDED-31077A52BC97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1C-3D4F-BDED-31077A52BC97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1C-3D4F-BDED-31077A52BC97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1C-3D4F-BDED-31077A52BC97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1C-3D4F-BDED-31077A52BC97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1C-3D4F-BDED-31077A52BC97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1C-3D4F-BDED-31077A52BC97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1C-3D4F-BDED-31077A52BC9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C1C-3D4F-BDED-31077A52B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A8-FF47-A43B-9185E431C7B1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A8-FF47-A43B-9185E431C7B1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A8-FF47-A43B-9185E431C7B1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A8-FF47-A43B-9185E431C7B1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A8-FF47-A43B-9185E431C7B1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A8-FF47-A43B-9185E431C7B1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A8-FF47-A43B-9185E431C7B1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A8-FF47-A43B-9185E431C7B1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A8-FF47-A43B-9185E431C7B1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A8-FF47-A43B-9185E431C7B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216555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1A8-FF47-A43B-9185E431C7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FD-E240-9DA1-9B5F8BB48291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FD-E240-9DA1-9B5F8BB48291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FD-E240-9DA1-9B5F8BB48291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FD-E240-9DA1-9B5F8BB4829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FD-E240-9DA1-9B5F8BB482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93-7A46-A51F-BF765270752A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93-7A46-A51F-BF765270752A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93-7A46-A51F-BF765270752A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93-7A46-A51F-BF765270752A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93-7A46-A51F-BF765270752A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93-7A46-A51F-BF765270752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216555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B93-7A46-A51F-BF76527075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6" zoomScale="80" zoomScaleNormal="80" workbookViewId="0">
      <selection activeCell="I22" sqref="I22"/>
    </sheetView>
  </sheetViews>
  <sheetFormatPr defaultColWidth="9.109375" defaultRowHeight="14.4" x14ac:dyDescent="0.3"/>
  <cols>
    <col min="1" max="1" width="26.109375" style="26" customWidth="1"/>
    <col min="2" max="2" width="11.4414062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777343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77734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77734375" style="26" customWidth="1"/>
    <col min="20" max="20" width="19.4414062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77734375" style="26" customWidth="1"/>
    <col min="29" max="29" width="18.109375" style="26" customWidth="1"/>
    <col min="30" max="30" width="18.77734375" style="26" customWidth="1"/>
    <col min="31" max="31" width="10.77734375" style="26" customWidth="1"/>
    <col min="32" max="16384" width="9.109375" style="26"/>
  </cols>
  <sheetData>
    <row r="1" spans="1:31" ht="15" x14ac:dyDescent="0.2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53</v>
      </c>
      <c r="C7" s="31"/>
      <c r="D7" s="31"/>
      <c r="E7" s="31"/>
      <c r="F7" s="31"/>
      <c r="H7" s="69"/>
      <c r="I7" s="84" t="s">
        <v>46</v>
      </c>
      <c r="J7" s="85">
        <v>44748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2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2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18</v>
      </c>
      <c r="H20" s="62">
        <f t="shared" si="2"/>
        <v>1</v>
      </c>
      <c r="I20" s="65">
        <v>128397.98</v>
      </c>
      <c r="J20" s="66">
        <v>149500</v>
      </c>
      <c r="K20" s="63">
        <f t="shared" si="3"/>
        <v>1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.049999999999997" hidden="1" customHeight="1" x14ac:dyDescent="0.2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.049999999999997" customHeight="1" x14ac:dyDescent="0.2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.049999999999997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25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18</v>
      </c>
      <c r="H25" s="17">
        <f t="shared" si="12"/>
        <v>1</v>
      </c>
      <c r="I25" s="18">
        <f t="shared" si="12"/>
        <v>128397.98</v>
      </c>
      <c r="J25" s="18">
        <f t="shared" si="12"/>
        <v>149500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45" customHeight="1" x14ac:dyDescent="0.2">
      <c r="B26" s="25"/>
      <c r="H26" s="25"/>
      <c r="N26" s="25"/>
    </row>
    <row r="27" spans="1:31" s="47" customFormat="1" ht="34.200000000000003" hidden="1" customHeight="1" x14ac:dyDescent="0.2">
      <c r="A27" s="142" t="s">
        <v>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">
      <c r="A28" s="143" t="s">
        <v>54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2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5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">
      <c r="A34" s="39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18</v>
      </c>
      <c r="M35" s="8">
        <f t="shared" si="18"/>
        <v>1</v>
      </c>
      <c r="N35" s="58">
        <f>I25</f>
        <v>128397.98</v>
      </c>
      <c r="O35" s="58">
        <f>J25</f>
        <v>149500</v>
      </c>
      <c r="P35" s="56">
        <f t="shared" si="19"/>
        <v>1</v>
      </c>
    </row>
    <row r="36" spans="1:33" ht="30" customHeight="1" x14ac:dyDescent="0.2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5" t="s">
        <v>2</v>
      </c>
      <c r="K36" s="96"/>
      <c r="L36" s="57">
        <f>L25</f>
        <v>0</v>
      </c>
      <c r="M36" s="8" t="str">
        <f t="shared" si="18"/>
        <v/>
      </c>
      <c r="N36" s="58">
        <f>N25</f>
        <v>0</v>
      </c>
      <c r="O36" s="58">
        <f>O25</f>
        <v>0</v>
      </c>
      <c r="P36" s="56" t="str">
        <f t="shared" si="1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14">
        <f t="shared" si="16"/>
        <v>0</v>
      </c>
      <c r="F40" s="21" t="str">
        <f t="shared" si="17"/>
        <v/>
      </c>
      <c r="G40" s="24"/>
      <c r="J40" s="97" t="s">
        <v>0</v>
      </c>
      <c r="K40" s="98"/>
      <c r="L40" s="79">
        <f>SUM(L34:L39)</f>
        <v>18</v>
      </c>
      <c r="M40" s="17">
        <f>SUM(M34:M39)</f>
        <v>1</v>
      </c>
      <c r="N40" s="80">
        <f>SUM(N34:N39)</f>
        <v>128397.98</v>
      </c>
      <c r="O40" s="81">
        <f>SUM(O34:O39)</f>
        <v>149500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18</v>
      </c>
      <c r="C41" s="8">
        <f t="shared" si="14"/>
        <v>1</v>
      </c>
      <c r="D41" s="13">
        <f t="shared" si="15"/>
        <v>128397.98</v>
      </c>
      <c r="E41" s="14">
        <f t="shared" si="16"/>
        <v>149500</v>
      </c>
      <c r="F41" s="21">
        <f t="shared" si="17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18</v>
      </c>
      <c r="C46" s="17">
        <f>SUM(C34:C45)</f>
        <v>1</v>
      </c>
      <c r="D46" s="18">
        <f>SUM(D34:D45)</f>
        <v>128397.98</v>
      </c>
      <c r="E46" s="18">
        <f>SUM(E34:E45)</f>
        <v>149500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2.95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3" zoomScale="80" zoomScaleNormal="80" workbookViewId="0">
      <selection activeCell="I22" sqref="I22"/>
    </sheetView>
  </sheetViews>
  <sheetFormatPr defaultColWidth="9.109375" defaultRowHeight="14.4" x14ac:dyDescent="0.3"/>
  <cols>
    <col min="1" max="1" width="26.109375" style="26" customWidth="1"/>
    <col min="2" max="2" width="11.4414062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777343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77734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77734375" style="26" customWidth="1"/>
    <col min="20" max="20" width="19.4414062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77734375" style="26" customWidth="1"/>
    <col min="29" max="29" width="18.109375" style="26" customWidth="1"/>
    <col min="30" max="30" width="18.77734375" style="26" customWidth="1"/>
    <col min="31" max="31" width="10.77734375" style="26" customWidth="1"/>
    <col min="32" max="16384" width="9.109375" style="26"/>
  </cols>
  <sheetData>
    <row r="1" spans="1:31" ht="15" x14ac:dyDescent="0.2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">
      <c r="A6" s="28"/>
      <c r="B6" s="25"/>
      <c r="H6" s="25"/>
      <c r="N6" s="25"/>
    </row>
    <row r="7" spans="1:31" s="24" customFormat="1" ht="24.75" customHeight="1" x14ac:dyDescent="0.2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>
        <v>44748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">
      <c r="A8" s="29" t="s">
        <v>11</v>
      </c>
      <c r="B8" s="87" t="str">
        <f>'CONTRACTACIO 1r TR 2022'!B8</f>
        <v xml:space="preserve">ASSOCIACIÓ RED DE JUDERÍAS DE ESPAÑA, CAMINOS DE SEFARAD 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2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2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4</v>
      </c>
      <c r="H20" s="62">
        <f t="shared" si="2"/>
        <v>1</v>
      </c>
      <c r="I20" s="65">
        <v>21487.61</v>
      </c>
      <c r="J20" s="66">
        <v>24500</v>
      </c>
      <c r="K20" s="21">
        <f t="shared" si="3"/>
        <v>1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.049999999999997" hidden="1" customHeight="1" x14ac:dyDescent="0.2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.049999999999997" customHeight="1" x14ac:dyDescent="0.2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40.049999999999997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25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4</v>
      </c>
      <c r="H25" s="17">
        <f t="shared" si="32"/>
        <v>1</v>
      </c>
      <c r="I25" s="18">
        <f t="shared" si="32"/>
        <v>21487.61</v>
      </c>
      <c r="J25" s="18">
        <f t="shared" si="32"/>
        <v>24500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">
      <c r="B26" s="25"/>
      <c r="H26" s="25"/>
      <c r="N26" s="25"/>
    </row>
    <row r="27" spans="1:31" s="47" customFormat="1" ht="34.200000000000003" hidden="1" customHeight="1" x14ac:dyDescent="0.2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2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5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2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4</v>
      </c>
      <c r="M35" s="8">
        <f t="shared" si="38"/>
        <v>1</v>
      </c>
      <c r="N35" s="58">
        <f>I25</f>
        <v>21487.61</v>
      </c>
      <c r="O35" s="58">
        <f>J25</f>
        <v>24500</v>
      </c>
      <c r="P35" s="56">
        <f t="shared" si="39"/>
        <v>1</v>
      </c>
    </row>
    <row r="36" spans="1:33" ht="30" customHeight="1" x14ac:dyDescent="0.2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0</v>
      </c>
      <c r="M36" s="8" t="str">
        <f t="shared" si="38"/>
        <v/>
      </c>
      <c r="N36" s="58">
        <f>N25</f>
        <v>0</v>
      </c>
      <c r="O36" s="58">
        <f>O25</f>
        <v>0</v>
      </c>
      <c r="P36" s="56" t="str">
        <f t="shared" si="3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25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97" t="s">
        <v>0</v>
      </c>
      <c r="K40" s="98"/>
      <c r="L40" s="79">
        <f>SUM(L34:L39)</f>
        <v>4</v>
      </c>
      <c r="M40" s="17">
        <f>SUM(M34:M39)</f>
        <v>1</v>
      </c>
      <c r="N40" s="80">
        <f>SUM(N34:N39)</f>
        <v>21487.61</v>
      </c>
      <c r="O40" s="81">
        <f>SUM(O34:O39)</f>
        <v>24500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">
      <c r="A41" s="43" t="s">
        <v>29</v>
      </c>
      <c r="B41" s="12">
        <f t="shared" si="33"/>
        <v>4</v>
      </c>
      <c r="C41" s="8">
        <f t="shared" si="34"/>
        <v>1</v>
      </c>
      <c r="D41" s="13">
        <f t="shared" si="35"/>
        <v>21487.61</v>
      </c>
      <c r="E41" s="14">
        <f t="shared" si="36"/>
        <v>24500</v>
      </c>
      <c r="F41" s="21">
        <f t="shared" si="37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25">
      <c r="A46" s="61" t="s">
        <v>0</v>
      </c>
      <c r="B46" s="16">
        <f>SUM(B34:B45)</f>
        <v>4</v>
      </c>
      <c r="C46" s="17">
        <f>SUM(C34:C45)</f>
        <v>1</v>
      </c>
      <c r="D46" s="18">
        <f>SUM(D34:D45)</f>
        <v>21487.61</v>
      </c>
      <c r="E46" s="18">
        <f>SUM(E34:E45)</f>
        <v>24500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2.95" customHeight="1" x14ac:dyDescent="0.2">
      <c r="B48" s="25"/>
      <c r="H48" s="25"/>
      <c r="N48" s="25"/>
    </row>
    <row r="49" spans="2:14" s="24" customFormat="1" ht="15" x14ac:dyDescent="0.2">
      <c r="B49" s="25"/>
      <c r="H49" s="25"/>
      <c r="N49" s="25"/>
    </row>
    <row r="50" spans="2:14" s="24" customFormat="1" ht="15" x14ac:dyDescent="0.2">
      <c r="B50" s="25"/>
      <c r="H50" s="25"/>
      <c r="N50" s="25"/>
    </row>
    <row r="51" spans="2:14" s="24" customFormat="1" ht="15" x14ac:dyDescent="0.2">
      <c r="B51" s="25"/>
      <c r="H51" s="25"/>
      <c r="N51" s="25"/>
    </row>
    <row r="52" spans="2:14" s="24" customFormat="1" ht="15" x14ac:dyDescent="0.2">
      <c r="B52" s="25"/>
      <c r="H52" s="25"/>
      <c r="N52" s="25"/>
    </row>
    <row r="53" spans="2:14" s="24" customFormat="1" ht="15" x14ac:dyDescent="0.2">
      <c r="B53" s="25"/>
      <c r="H53" s="25"/>
      <c r="N53" s="25"/>
    </row>
    <row r="54" spans="2:14" s="24" customFormat="1" ht="15" x14ac:dyDescent="0.2">
      <c r="B54" s="25"/>
      <c r="H54" s="25"/>
      <c r="N54" s="25"/>
    </row>
    <row r="55" spans="2:14" s="24" customFormat="1" ht="15" x14ac:dyDescent="0.2">
      <c r="B55" s="25"/>
      <c r="H55" s="25"/>
      <c r="N55" s="25"/>
    </row>
    <row r="56" spans="2:14" s="24" customFormat="1" ht="15" x14ac:dyDescent="0.2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6" customWidth="1"/>
    <col min="2" max="2" width="11.4414062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777343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77734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77734375" style="26" customWidth="1"/>
    <col min="20" max="20" width="19.4414062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77734375" style="26" customWidth="1"/>
    <col min="29" max="29" width="18.109375" style="26" customWidth="1"/>
    <col min="30" max="30" width="18.77734375" style="26" customWidth="1"/>
    <col min="31" max="31" width="10.77734375" style="26" customWidth="1"/>
    <col min="32" max="16384" width="9.109375" style="26"/>
  </cols>
  <sheetData>
    <row r="1" spans="1:31" ht="15" x14ac:dyDescent="0.2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">
      <c r="A6" s="28"/>
      <c r="B6" s="25"/>
      <c r="H6" s="25"/>
      <c r="N6" s="25"/>
    </row>
    <row r="7" spans="1:31" s="24" customFormat="1" ht="24.75" customHeight="1" x14ac:dyDescent="0.2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44880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">
      <c r="A8" s="29" t="s">
        <v>11</v>
      </c>
      <c r="B8" s="87" t="str">
        <f>'CONTRACTACIO 1r TR 2022'!B8</f>
        <v xml:space="preserve">ASSOCIACIÓ RED DE JUDERÍAS DE ESPAÑA, CAMINOS DE SEFARAD 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95" customHeight="1" thickBot="1" x14ac:dyDescent="0.2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2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8</v>
      </c>
      <c r="H20" s="62">
        <f t="shared" si="2"/>
        <v>1</v>
      </c>
      <c r="I20" s="65">
        <v>26078.51</v>
      </c>
      <c r="J20" s="66">
        <v>31555</v>
      </c>
      <c r="K20" s="63">
        <f t="shared" si="3"/>
        <v>1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.049999999999997" hidden="1" customHeight="1" x14ac:dyDescent="0.2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.049999999999997" customHeight="1" x14ac:dyDescent="0.2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.049999999999997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8</v>
      </c>
      <c r="H25" s="17">
        <f t="shared" si="22"/>
        <v>1</v>
      </c>
      <c r="I25" s="18">
        <f t="shared" si="22"/>
        <v>26078.51</v>
      </c>
      <c r="J25" s="18">
        <f t="shared" si="22"/>
        <v>31555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hidden="1" customHeight="1" x14ac:dyDescent="0.2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5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99" t="s">
        <v>3</v>
      </c>
      <c r="K34" s="100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8</v>
      </c>
      <c r="M35" s="8">
        <f>IF(L35,L35/$L$40,"")</f>
        <v>1</v>
      </c>
      <c r="N35" s="58">
        <f>I25</f>
        <v>26078.51</v>
      </c>
      <c r="O35" s="58">
        <f>J25</f>
        <v>31555</v>
      </c>
      <c r="P35" s="56">
        <f>IF(O35,O35/$O$40,"")</f>
        <v>1</v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0</v>
      </c>
      <c r="M36" s="8" t="str">
        <f>IF(L36,L36/$L$40,"")</f>
        <v/>
      </c>
      <c r="N36" s="58">
        <f>N25</f>
        <v>0</v>
      </c>
      <c r="O36" s="58">
        <f>O25</f>
        <v>0</v>
      </c>
      <c r="P36" s="56" t="str">
        <f>IF(O36,O36/$O$40,"")</f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97" t="s">
        <v>0</v>
      </c>
      <c r="K40" s="98"/>
      <c r="L40" s="79">
        <f>SUM(L34:L39)</f>
        <v>8</v>
      </c>
      <c r="M40" s="17">
        <f>SUM(M34:M39)</f>
        <v>1</v>
      </c>
      <c r="N40" s="80">
        <f>SUM(N34:N39)</f>
        <v>26078.51</v>
      </c>
      <c r="O40" s="81">
        <f>SUM(O34:O39)</f>
        <v>31555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8</v>
      </c>
      <c r="C41" s="8">
        <f t="shared" si="24"/>
        <v>1</v>
      </c>
      <c r="D41" s="13">
        <f t="shared" si="25"/>
        <v>26078.51</v>
      </c>
      <c r="E41" s="14">
        <f t="shared" si="26"/>
        <v>31555</v>
      </c>
      <c r="F41" s="21">
        <f t="shared" si="27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8</v>
      </c>
      <c r="C46" s="17">
        <f>SUM(C34:C45)</f>
        <v>1</v>
      </c>
      <c r="D46" s="18">
        <f>SUM(D34:D45)</f>
        <v>26078.51</v>
      </c>
      <c r="E46" s="18">
        <f>SUM(E34:E45)</f>
        <v>31555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2.95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4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6" customWidth="1"/>
    <col min="2" max="2" width="11.4414062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777343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77734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77734375" style="26" customWidth="1"/>
    <col min="20" max="20" width="19.4414062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77734375" style="26" customWidth="1"/>
    <col min="29" max="29" width="18.109375" style="26" customWidth="1"/>
    <col min="30" max="30" width="18.77734375" style="26" customWidth="1"/>
    <col min="31" max="31" width="10.77734375" style="26" customWidth="1"/>
    <col min="32" max="16384" width="9.109375" style="26"/>
  </cols>
  <sheetData>
    <row r="1" spans="1:31" ht="15" x14ac:dyDescent="0.2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">
      <c r="A6" s="28"/>
      <c r="B6" s="25"/>
      <c r="H6" s="25"/>
      <c r="N6" s="25"/>
    </row>
    <row r="7" spans="1:31" s="24" customFormat="1" ht="24.75" customHeight="1" x14ac:dyDescent="0.2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45093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">
      <c r="A8" s="29" t="s">
        <v>11</v>
      </c>
      <c r="B8" s="87" t="str">
        <f>'CONTRACTACIO 1r TR 2022'!B8</f>
        <v xml:space="preserve">ASSOCIACIÓ RED DE JUDERÍAS DE ESPAÑA, CAMINOS DE SEFARAD 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2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2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3</v>
      </c>
      <c r="H20" s="62">
        <f t="shared" si="2"/>
        <v>1</v>
      </c>
      <c r="I20" s="65">
        <v>8926</v>
      </c>
      <c r="J20" s="66">
        <v>11000</v>
      </c>
      <c r="K20" s="63">
        <f t="shared" si="3"/>
        <v>1</v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40.049999999999997" hidden="1" customHeight="1" x14ac:dyDescent="0.2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40.049999999999997" customHeight="1" x14ac:dyDescent="0.2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40.049999999999997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25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3</v>
      </c>
      <c r="H25" s="17">
        <f t="shared" si="30"/>
        <v>1</v>
      </c>
      <c r="I25" s="18">
        <f t="shared" si="30"/>
        <v>8926</v>
      </c>
      <c r="J25" s="18">
        <f t="shared" si="30"/>
        <v>11000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">
      <c r="B26" s="25"/>
      <c r="H26" s="25"/>
      <c r="N26" s="25"/>
    </row>
    <row r="27" spans="1:31" s="47" customFormat="1" ht="34.200000000000003" hidden="1" customHeight="1" x14ac:dyDescent="0.2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5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3</v>
      </c>
      <c r="M35" s="8">
        <f t="shared" si="36"/>
        <v>1</v>
      </c>
      <c r="N35" s="58">
        <f>I25</f>
        <v>8926</v>
      </c>
      <c r="O35" s="58">
        <f>J25</f>
        <v>11000</v>
      </c>
      <c r="P35" s="56">
        <f t="shared" si="37"/>
        <v>1</v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95" t="s">
        <v>2</v>
      </c>
      <c r="K36" s="96"/>
      <c r="L36" s="57">
        <f>L25</f>
        <v>0</v>
      </c>
      <c r="M36" s="8" t="str">
        <f t="shared" si="36"/>
        <v/>
      </c>
      <c r="N36" s="58">
        <f>N25</f>
        <v>0</v>
      </c>
      <c r="O36" s="58">
        <f>O25</f>
        <v>0</v>
      </c>
      <c r="P36" s="56" t="str">
        <f t="shared" si="37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97" t="s">
        <v>0</v>
      </c>
      <c r="K40" s="98"/>
      <c r="L40" s="79">
        <f>SUM(L34:L39)</f>
        <v>3</v>
      </c>
      <c r="M40" s="17">
        <f>SUM(M34:M39)</f>
        <v>1</v>
      </c>
      <c r="N40" s="80">
        <f>SUM(N34:N39)</f>
        <v>8926</v>
      </c>
      <c r="O40" s="81">
        <f>SUM(O34:O39)</f>
        <v>11000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3</v>
      </c>
      <c r="C41" s="8">
        <f t="shared" si="32"/>
        <v>1</v>
      </c>
      <c r="D41" s="13">
        <f t="shared" si="33"/>
        <v>8926</v>
      </c>
      <c r="E41" s="14">
        <f t="shared" si="34"/>
        <v>11000</v>
      </c>
      <c r="F41" s="21">
        <f t="shared" si="35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3</v>
      </c>
      <c r="C46" s="17">
        <f>SUM(C34:C45)</f>
        <v>1</v>
      </c>
      <c r="D46" s="18">
        <f>SUM(D34:D45)</f>
        <v>8926</v>
      </c>
      <c r="E46" s="18">
        <f>SUM(E34:E45)</f>
        <v>11000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2.95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32" zoomScale="80" zoomScaleNormal="80" workbookViewId="0">
      <selection activeCell="B8" sqref="B8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6640625" style="26" customWidth="1"/>
    <col min="4" max="4" width="19.109375" style="26" customWidth="1"/>
    <col min="5" max="5" width="19.6640625" style="26" customWidth="1"/>
    <col min="6" max="6" width="11.44140625" style="26" customWidth="1"/>
    <col min="7" max="7" width="9.33203125" style="26" customWidth="1"/>
    <col min="8" max="8" width="10.77734375" style="59" customWidth="1"/>
    <col min="9" max="9" width="17.33203125" style="26" customWidth="1"/>
    <col min="10" max="10" width="20" style="26" customWidth="1"/>
    <col min="11" max="11" width="11.44140625" style="26" customWidth="1"/>
    <col min="12" max="12" width="11.6640625" style="26" customWidth="1"/>
    <col min="13" max="13" width="10.6640625" style="26" customWidth="1"/>
    <col min="14" max="14" width="20.109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77734375" style="26" customWidth="1"/>
    <col min="20" max="20" width="19.4414062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6640625" style="26" customWidth="1"/>
    <col min="27" max="27" width="9.109375" style="26" customWidth="1"/>
    <col min="28" max="28" width="10.77734375" style="26" customWidth="1"/>
    <col min="29" max="29" width="18.109375" style="26" customWidth="1"/>
    <col min="30" max="30" width="18.77734375" style="26" customWidth="1"/>
    <col min="31" max="31" width="10.77734375" style="26" customWidth="1"/>
    <col min="32" max="16384" width="9.109375" style="26"/>
  </cols>
  <sheetData>
    <row r="1" spans="1:31" ht="15" x14ac:dyDescent="0.2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2">
      <c r="A6" s="28"/>
      <c r="B6" s="25"/>
      <c r="H6" s="25"/>
      <c r="N6" s="25"/>
    </row>
    <row r="7" spans="1:31" s="24" customFormat="1" ht="24.75" customHeight="1" x14ac:dyDescent="0.2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">
      <c r="A8" s="29" t="s">
        <v>11</v>
      </c>
      <c r="B8" s="87" t="str">
        <f>'CONTRACTACIO 1r TR 2022'!B8</f>
        <v xml:space="preserve">ASSOCIACIÓ RED DE JUDERÍAS DE ESPAÑA, CAMINOS DE SEFARAD 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2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25">
      <c r="A10" s="24"/>
      <c r="B10" s="144" t="s">
        <v>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6"/>
    </row>
    <row r="11" spans="1:31" ht="30" customHeight="1" thickBot="1" x14ac:dyDescent="0.35">
      <c r="A11" s="147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35">
      <c r="A12" s="148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">
      <c r="A13" s="39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0</v>
      </c>
      <c r="H13" s="20" t="str">
        <f t="shared" ref="H13:H24" si="2">IF(G13,G13/$G$25,"")</f>
        <v/>
      </c>
      <c r="I13" s="10">
        <f>'CONTRACTACIO 1r TR 2022'!I13+'CONTRACTACIO 2n TR 2022'!I13+'CONTRACTACIO 3r TR 2022'!I13+'CONTRACTACIO 4t TR 2022'!I13</f>
        <v>0</v>
      </c>
      <c r="J13" s="10">
        <f>'CONTRACTACIO 1r TR 2022'!J13+'CONTRACTACIO 2n TR 2022'!J13+'CONTRACTACIO 3r TR 2022'!J13+'CONTRACTACIO 4t TR 2022'!J13</f>
        <v>0</v>
      </c>
      <c r="K13" s="21" t="str">
        <f t="shared" ref="K13:K24" si="3">IF(J13,J13/$J$25,"")</f>
        <v/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0" customFormat="1" ht="36" customHeight="1" x14ac:dyDescent="0.2">
      <c r="A14" s="41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0" customFormat="1" ht="36" customHeight="1" x14ac:dyDescent="0.2">
      <c r="A15" s="41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0</v>
      </c>
      <c r="M15" s="20" t="str">
        <f t="shared" si="4"/>
        <v/>
      </c>
      <c r="N15" s="13">
        <f>'CONTRACTACIO 1r TR 2022'!N15+'CONTRACTACIO 2n TR 2022'!N15+'CONTRACTACIO 3r TR 2022'!N15+'CONTRACTACIO 4t TR 2022'!N15</f>
        <v>0</v>
      </c>
      <c r="O15" s="13">
        <f>'CONTRACTACIO 1r TR 2022'!O15+'CONTRACTACIO 2n TR 2022'!O15+'CONTRACTACIO 3r TR 2022'!O15+'CONTRACTACIO 4t TR 2022'!O15</f>
        <v>0</v>
      </c>
      <c r="P15" s="21" t="str">
        <f t="shared" si="5"/>
        <v/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0" customFormat="1" ht="36" customHeight="1" x14ac:dyDescent="0.2">
      <c r="A16" s="41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0" customFormat="1" ht="36" customHeight="1" x14ac:dyDescent="0.2">
      <c r="A18" s="42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0</v>
      </c>
      <c r="H18" s="20" t="str">
        <f t="shared" si="2"/>
        <v/>
      </c>
      <c r="I18" s="13">
        <f>'CONTRACTACIO 1r TR 2022'!I18+'CONTRACTACIO 2n TR 2022'!I18+'CONTRACTACIO 3r TR 2022'!I18+'CONTRACTACIO 4t TR 2022'!I18</f>
        <v>0</v>
      </c>
      <c r="J18" s="13">
        <f>'CONTRACTACIO 1r TR 2022'!J18+'CONTRACTACIO 2n TR 2022'!J18+'CONTRACTACIO 3r TR 2022'!J18+'CONTRACTACIO 4t TR 2022'!J18</f>
        <v>0</v>
      </c>
      <c r="K18" s="21" t="str">
        <f t="shared" si="3"/>
        <v/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0" customFormat="1" ht="36" customHeight="1" x14ac:dyDescent="0.2">
      <c r="A19" s="42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0</v>
      </c>
      <c r="H19" s="20" t="str">
        <f t="shared" si="2"/>
        <v/>
      </c>
      <c r="I19" s="13">
        <f>'CONTRACTACIO 1r TR 2022'!I19+'CONTRACTACIO 2n TR 2022'!I19+'CONTRACTACIO 3r TR 2022'!I19+'CONTRACTACIO 4t TR 2022'!I19</f>
        <v>0</v>
      </c>
      <c r="J19" s="13">
        <f>'CONTRACTACIO 1r TR 2022'!J19+'CONTRACTACIO 2n TR 2022'!J19+'CONTRACTACIO 3r TR 2022'!J19+'CONTRACTACIO 4t TR 2022'!J19</f>
        <v>0</v>
      </c>
      <c r="K19" s="21" t="str">
        <f t="shared" si="3"/>
        <v/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0" customFormat="1" ht="36" customHeight="1" x14ac:dyDescent="0.2">
      <c r="A20" s="43" t="s">
        <v>29</v>
      </c>
      <c r="B20" s="9">
        <f>'CONTRACTACIO 1r TR 2022'!B20+'CONTRACTACIO 2n TR 2022'!B20+'CONTRACTACIO 3r TR 2022'!B20+'CONTRACTACIO 4t TR 2022'!B20</f>
        <v>0</v>
      </c>
      <c r="C20" s="20" t="str">
        <f t="shared" si="0"/>
        <v/>
      </c>
      <c r="D20" s="13">
        <f>'CONTRACTACIO 1r TR 2022'!D20+'CONTRACTACIO 2n TR 2022'!D20+'CONTRACTACIO 3r TR 2022'!D20+'CONTRACTACIO 4t TR 2022'!D20</f>
        <v>0</v>
      </c>
      <c r="E20" s="13">
        <f>'CONTRACTACIO 1r TR 2022'!E20+'CONTRACTACIO 2n TR 2022'!E20+'CONTRACTACIO 3r TR 2022'!E20+'CONTRACTACIO 4t TR 2022'!E20</f>
        <v>0</v>
      </c>
      <c r="F20" s="21" t="str">
        <f t="shared" si="1"/>
        <v/>
      </c>
      <c r="G20" s="9">
        <f>'CONTRACTACIO 1r TR 2022'!G20+'CONTRACTACIO 2n TR 2022'!G20+'CONTRACTACIO 3r TR 2022'!G20+'CONTRACTACIO 4t TR 2022'!G20</f>
        <v>33</v>
      </c>
      <c r="H20" s="20">
        <f t="shared" si="2"/>
        <v>1</v>
      </c>
      <c r="I20" s="13">
        <f>'CONTRACTACIO 1r TR 2022'!I20+'CONTRACTACIO 2n TR 2022'!I20+'CONTRACTACIO 3r TR 2022'!I20+'CONTRACTACIO 4t TR 2022'!I20</f>
        <v>184890.1</v>
      </c>
      <c r="J20" s="13">
        <f>'CONTRACTACIO 1r TR 2022'!J20+'CONTRACTACIO 2n TR 2022'!J20+'CONTRACTACIO 3r TR 2022'!J20+'CONTRACTACIO 4t TR 2022'!J20</f>
        <v>216555</v>
      </c>
      <c r="K20" s="21">
        <f t="shared" si="3"/>
        <v>1</v>
      </c>
      <c r="L20" s="9">
        <f>'CONTRACTACIO 1r TR 2022'!L20+'CONTRACTACIO 2n TR 2022'!L20+'CONTRACTACIO 3r TR 2022'!L20+'CONTRACTACIO 4t TR 2022'!L20</f>
        <v>0</v>
      </c>
      <c r="M20" s="20" t="str">
        <f t="shared" si="4"/>
        <v/>
      </c>
      <c r="N20" s="13">
        <f>'CONTRACTACIO 1r TR 2022'!N20+'CONTRACTACIO 2n TR 2022'!N20+'CONTRACTACIO 3r TR 2022'!N20+'CONTRACTACIO 4t TR 2022'!N20</f>
        <v>0</v>
      </c>
      <c r="O20" s="13">
        <f>'CONTRACTACIO 1r TR 2022'!O20+'CONTRACTACIO 2n TR 2022'!O20+'CONTRACTACIO 3r TR 2022'!O20+'CONTRACTACIO 4t TR 2022'!O20</f>
        <v>0</v>
      </c>
      <c r="P20" s="21" t="str">
        <f t="shared" si="5"/>
        <v/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0" customFormat="1" ht="40.049999999999997" hidden="1" customHeight="1" x14ac:dyDescent="0.2">
      <c r="A21" s="44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0" customFormat="1" ht="40.049999999999997" customHeight="1" x14ac:dyDescent="0.2">
      <c r="A22" s="86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14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14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14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14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14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14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0" customFormat="1" ht="40.049999999999997" customHeight="1" x14ac:dyDescent="0.3">
      <c r="A23" s="88" t="s">
        <v>47</v>
      </c>
      <c r="B23" s="77">
        <f>'CONTRACTACIO 1r TR 2022'!B23+'CONTRACTACIO 2n TR 2022'!B23+'CONTRACTACIO 3r TR 2022'!B23+'CONTRACTACIO 4t TR 2022'!B23</f>
        <v>0</v>
      </c>
      <c r="C23" s="62" t="str">
        <f t="shared" si="0"/>
        <v/>
      </c>
      <c r="D23" s="73">
        <f>'CONTRACTACIO 1r TR 2022'!D23+'CONTRACTACIO 2n TR 2022'!D23+'CONTRACTACIO 3r TR 2022'!D23+'CONTRACTACIO 4t TR 2022'!D23</f>
        <v>0</v>
      </c>
      <c r="E23" s="74">
        <f>'CONTRACTACIO 1r TR 2022'!E23+'CONTRACTACIO 2n TR 2022'!E23+'CONTRACTACIO 3r TR 2022'!E23+'CONTRACTACIO 4t TR 2022'!E23</f>
        <v>0</v>
      </c>
      <c r="F23" s="63" t="str">
        <f t="shared" si="1"/>
        <v/>
      </c>
      <c r="G23" s="77">
        <f>'CONTRACTACIO 1r TR 2022'!G23+'CONTRACTACIO 2n TR 2022'!G23+'CONTRACTACIO 3r TR 2022'!G23+'CONTRACTACIO 4t TR 2022'!G23</f>
        <v>0</v>
      </c>
      <c r="H23" s="62" t="str">
        <f t="shared" si="2"/>
        <v/>
      </c>
      <c r="I23" s="73">
        <f>'CONTRACTACIO 1r TR 2022'!I23+'CONTRACTACIO 2n TR 2022'!I23+'CONTRACTACIO 3r TR 2022'!I23+'CONTRACTACIO 4t TR 2022'!I23</f>
        <v>0</v>
      </c>
      <c r="J23" s="74">
        <f>'CONTRACTACIO 1r TR 2022'!J23+'CONTRACTACIO 2n TR 2022'!J23+'CONTRACTACIO 3r TR 2022'!J23+'CONTRACTACIO 4t TR 2022'!J23</f>
        <v>0</v>
      </c>
      <c r="K23" s="63" t="str">
        <f t="shared" si="3"/>
        <v/>
      </c>
      <c r="L23" s="77">
        <f>'CONTRACTACIO 1r TR 2022'!L23+'CONTRACTACIO 2n TR 2022'!L23+'CONTRACTACIO 3r TR 2022'!L23+'CONTRACTACIO 4t TR 2022'!L23</f>
        <v>0</v>
      </c>
      <c r="M23" s="62" t="str">
        <f t="shared" si="4"/>
        <v/>
      </c>
      <c r="N23" s="73">
        <f>'CONTRACTACIO 1r TR 2022'!N23+'CONTRACTACIO 2n TR 2022'!N23+'CONTRACTACIO 3r TR 2022'!N23+'CONTRACTACIO 4t TR 2022'!N23</f>
        <v>0</v>
      </c>
      <c r="O23" s="74">
        <f>'CONTRACTACIO 1r TR 2022'!O23+'CONTRACTACIO 2n TR 2022'!O23+'CONTRACTACIO 3r TR 2022'!O23+'CONTRACTACIO 4t TR 2022'!O23</f>
        <v>0</v>
      </c>
      <c r="P23" s="63" t="str">
        <f t="shared" si="5"/>
        <v/>
      </c>
      <c r="Q23" s="77">
        <f>'CONTRACTACIO 1r TR 2022'!Q23+'CONTRACTACIO 2n TR 2022'!Q23+'CONTRACTACIO 3r TR 2022'!Q23+'CONTRACTACIO 4t TR 2022'!Q23</f>
        <v>0</v>
      </c>
      <c r="R23" s="62" t="str">
        <f t="shared" si="6"/>
        <v/>
      </c>
      <c r="S23" s="73">
        <f>'CONTRACTACIO 1r TR 2022'!S23+'CONTRACTACIO 2n TR 2022'!S23+'CONTRACTACIO 3r TR 2022'!S23+'CONTRACTACIO 4t TR 2022'!S23</f>
        <v>0</v>
      </c>
      <c r="T23" s="74">
        <f>'CONTRACTACIO 1r TR 2022'!T23+'CONTRACTACIO 2n TR 2022'!T23+'CONTRACTACIO 3r TR 2022'!T23+'CONTRACTACIO 4t TR 2022'!T23</f>
        <v>0</v>
      </c>
      <c r="U23" s="63" t="str">
        <f t="shared" si="7"/>
        <v/>
      </c>
      <c r="V23" s="77">
        <f>'CONTRACTACIO 1r TR 2022'!AA23+'CONTRACTACIO 2n TR 2022'!AA23+'CONTRACTACIO 3r TR 2022'!AA23+'CONTRACTACIO 4t TR 2022'!AA23</f>
        <v>0</v>
      </c>
      <c r="W23" s="62" t="str">
        <f t="shared" si="8"/>
        <v/>
      </c>
      <c r="X23" s="73">
        <f>'CONTRACTACIO 1r TR 2022'!AC23+'CONTRACTACIO 2n TR 2022'!AC23+'CONTRACTACIO 3r TR 2022'!AC23+'CONTRACTACIO 4t TR 2022'!AC23</f>
        <v>0</v>
      </c>
      <c r="Y23" s="74">
        <f>'CONTRACTACIO 1r TR 2022'!AD23+'CONTRACTACIO 2n TR 2022'!AD23+'CONTRACTACIO 3r TR 2022'!AD23+'CONTRACTACIO 4t TR 2022'!AD23</f>
        <v>0</v>
      </c>
      <c r="Z23" s="63" t="str">
        <f t="shared" si="9"/>
        <v/>
      </c>
      <c r="AA23" s="77">
        <f>'CONTRACTACIO 1r TR 2022'!V23+'CONTRACTACIO 2n TR 2022'!V23+'CONTRACTACIO 3r TR 2022'!V23+'CONTRACTACIO 4t TR 2022'!V23</f>
        <v>0</v>
      </c>
      <c r="AB23" s="20" t="str">
        <f t="shared" si="10"/>
        <v/>
      </c>
      <c r="AC23" s="73">
        <f>'CONTRACTACIO 1r TR 2022'!X23+'CONTRACTACIO 2n TR 2022'!X23+'CONTRACTACIO 3r TR 2022'!X23+'CONTRACTACIO 4t TR 2022'!X23</f>
        <v>0</v>
      </c>
      <c r="AD23" s="74">
        <f>'CONTRACTACIO 1r TR 2022'!Y23+'CONTRACTACIO 2n TR 2022'!Y23+'CONTRACTACIO 3r TR 2022'!Y23+'CONTRACTACIO 4t TR 2022'!Y23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2022'!B24+'CONTRACTACIO 2n TR 2022'!B24+'CONTRACTACIO 3r TR 2022'!B24+'CONTRACTACIO 4t TR 2022'!B24</f>
        <v>0</v>
      </c>
      <c r="C24" s="62" t="str">
        <f t="shared" si="0"/>
        <v/>
      </c>
      <c r="D24" s="73">
        <f>'CONTRACTACIO 1r TR 2022'!D24+'CONTRACTACIO 2n TR 2022'!D24+'CONTRACTACIO 3r TR 2022'!D24+'CONTRACTACIO 4t TR 2022'!D24</f>
        <v>0</v>
      </c>
      <c r="E24" s="74">
        <f>'CONTRACTACIO 1r TR 2022'!E24+'CONTRACTACIO 2n TR 2022'!E24+'CONTRACTACIO 3r TR 2022'!E24+'CONTRACTACIO 4t TR 2022'!E24</f>
        <v>0</v>
      </c>
      <c r="F24" s="63" t="str">
        <f t="shared" si="1"/>
        <v/>
      </c>
      <c r="G24" s="77">
        <f>'CONTRACTACIO 1r TR 2022'!G24+'CONTRACTACIO 2n TR 2022'!G24+'CONTRACTACIO 3r TR 2022'!G24+'CONTRACTACIO 4t TR 2022'!G24</f>
        <v>0</v>
      </c>
      <c r="H24" s="62" t="str">
        <f t="shared" si="2"/>
        <v/>
      </c>
      <c r="I24" s="73">
        <f>'CONTRACTACIO 1r TR 2022'!I24+'CONTRACTACIO 2n TR 2022'!I24+'CONTRACTACIO 3r TR 2022'!I24+'CONTRACTACIO 4t TR 2022'!I24</f>
        <v>0</v>
      </c>
      <c r="J24" s="74">
        <f>'CONTRACTACIO 1r TR 2022'!J24+'CONTRACTACIO 2n TR 2022'!J24+'CONTRACTACIO 3r TR 2022'!J24+'CONTRACTACIO 4t TR 2022'!J24</f>
        <v>0</v>
      </c>
      <c r="K24" s="63" t="str">
        <f t="shared" si="3"/>
        <v/>
      </c>
      <c r="L24" s="77">
        <f>'CONTRACTACIO 1r TR 2022'!L24+'CONTRACTACIO 2n TR 2022'!L24+'CONTRACTACIO 3r TR 2022'!L24+'CONTRACTACIO 4t TR 2022'!L24</f>
        <v>0</v>
      </c>
      <c r="M24" s="62" t="str">
        <f t="shared" si="4"/>
        <v/>
      </c>
      <c r="N24" s="73">
        <f>'CONTRACTACIO 1r TR 2022'!N24+'CONTRACTACIO 2n TR 2022'!N24+'CONTRACTACIO 3r TR 2022'!N24+'CONTRACTACIO 4t TR 2022'!N24</f>
        <v>0</v>
      </c>
      <c r="O24" s="74">
        <f>'CONTRACTACIO 1r TR 2022'!O24+'CONTRACTACIO 2n TR 2022'!O24+'CONTRACTACIO 3r TR 2022'!O24+'CONTRACTACIO 4t TR 2022'!O24</f>
        <v>0</v>
      </c>
      <c r="P24" s="63" t="str">
        <f t="shared" si="5"/>
        <v/>
      </c>
      <c r="Q24" s="77">
        <f>'CONTRACTACIO 1r TR 2022'!Q24+'CONTRACTACIO 2n TR 2022'!Q24+'CONTRACTACIO 3r TR 2022'!Q24+'CONTRACTACIO 4t TR 2022'!Q24</f>
        <v>0</v>
      </c>
      <c r="R24" s="62" t="str">
        <f t="shared" si="6"/>
        <v/>
      </c>
      <c r="S24" s="73">
        <f>'CONTRACTACIO 1r TR 2022'!S24+'CONTRACTACIO 2n TR 2022'!S24+'CONTRACTACIO 3r TR 2022'!S24+'CONTRACTACIO 4t TR 2022'!S24</f>
        <v>0</v>
      </c>
      <c r="T24" s="74">
        <f>'CONTRACTACIO 1r TR 2022'!T24+'CONTRACTACIO 2n TR 2022'!T24+'CONTRACTACIO 3r TR 2022'!T24+'CONTRACTACIO 4t TR 2022'!T24</f>
        <v>0</v>
      </c>
      <c r="U24" s="63" t="str">
        <f t="shared" si="7"/>
        <v/>
      </c>
      <c r="V24" s="77">
        <f>'CONTRACTACIO 1r TR 2022'!AA24+'CONTRACTACIO 2n TR 2022'!AA24+'CONTRACTACIO 3r TR 2022'!AA24+'CONTRACTACIO 4t TR 2022'!AA24</f>
        <v>0</v>
      </c>
      <c r="W24" s="62" t="str">
        <f t="shared" si="8"/>
        <v/>
      </c>
      <c r="X24" s="73">
        <f>'CONTRACTACIO 1r TR 2022'!AC24+'CONTRACTACIO 2n TR 2022'!AC24+'CONTRACTACIO 3r TR 2022'!AC24+'CONTRACTACIO 4t TR 2022'!AC24</f>
        <v>0</v>
      </c>
      <c r="Y24" s="74">
        <f>'CONTRACTACIO 1r TR 2022'!AD24+'CONTRACTACIO 2n TR 2022'!AD24+'CONTRACTACIO 3r TR 2022'!AD24+'CONTRACTACIO 4t TR 2022'!AD24</f>
        <v>0</v>
      </c>
      <c r="Z24" s="63" t="str">
        <f t="shared" si="9"/>
        <v/>
      </c>
      <c r="AA24" s="77">
        <f>'CONTRACTACIO 1r TR 2022'!V24+'CONTRACTACIO 2n TR 2022'!V24+'CONTRACTACIO 3r TR 2022'!V24+'CONTRACTACIO 4t TR 2022'!V24</f>
        <v>0</v>
      </c>
      <c r="AB24" s="20" t="str">
        <f t="shared" si="10"/>
        <v/>
      </c>
      <c r="AC24" s="73">
        <f>'CONTRACTACIO 1r TR 2022'!X24+'CONTRACTACIO 2n TR 2022'!X24+'CONTRACTACIO 3r TR 2022'!X24+'CONTRACTACIO 4t TR 2022'!X24</f>
        <v>0</v>
      </c>
      <c r="AD24" s="74">
        <f>'CONTRACTACIO 1r TR 2022'!Y24+'CONTRACTACIO 2n TR 2022'!Y24+'CONTRACTACIO 3r TR 2022'!Y24+'CONTRACTACIO 4t TR 2022'!Y24</f>
        <v>0</v>
      </c>
      <c r="AE24" s="63" t="str">
        <f t="shared" si="11"/>
        <v/>
      </c>
    </row>
    <row r="25" spans="1:31" ht="33" customHeight="1" thickBot="1" x14ac:dyDescent="0.25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33</v>
      </c>
      <c r="H25" s="17">
        <f t="shared" si="12"/>
        <v>1</v>
      </c>
      <c r="I25" s="18">
        <f t="shared" si="12"/>
        <v>184890.1</v>
      </c>
      <c r="J25" s="18">
        <f t="shared" si="12"/>
        <v>216555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45" customHeight="1" x14ac:dyDescent="0.2">
      <c r="B26" s="25"/>
      <c r="H26" s="25"/>
      <c r="N26" s="25"/>
    </row>
    <row r="27" spans="1:31" s="47" customFormat="1" ht="34.200000000000003" hidden="1" customHeight="1" x14ac:dyDescent="0.2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45" customHeight="1" thickBot="1" x14ac:dyDescent="0.2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49" t="s">
        <v>10</v>
      </c>
      <c r="B31" s="152" t="s">
        <v>17</v>
      </c>
      <c r="C31" s="153"/>
      <c r="D31" s="153"/>
      <c r="E31" s="153"/>
      <c r="F31" s="154"/>
      <c r="G31" s="24"/>
      <c r="H31" s="47"/>
      <c r="I31" s="47"/>
      <c r="J31" s="158" t="s">
        <v>15</v>
      </c>
      <c r="K31" s="159"/>
      <c r="L31" s="152" t="s">
        <v>16</v>
      </c>
      <c r="M31" s="153"/>
      <c r="N31" s="153"/>
      <c r="O31" s="153"/>
      <c r="P31" s="154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50"/>
      <c r="B32" s="155"/>
      <c r="C32" s="156"/>
      <c r="D32" s="156"/>
      <c r="E32" s="156"/>
      <c r="F32" s="157"/>
      <c r="G32" s="24"/>
      <c r="J32" s="160"/>
      <c r="K32" s="161"/>
      <c r="L32" s="164"/>
      <c r="M32" s="165"/>
      <c r="N32" s="165"/>
      <c r="O32" s="165"/>
      <c r="P32" s="16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00000000000003" customHeight="1" thickBot="1" x14ac:dyDescent="0.35">
      <c r="A33" s="151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2"/>
      <c r="K33" s="163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55" customHeight="1" x14ac:dyDescent="0.3">
      <c r="A34" s="39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33</v>
      </c>
      <c r="M35" s="8">
        <f t="shared" si="18"/>
        <v>1</v>
      </c>
      <c r="N35" s="58">
        <f>I25</f>
        <v>184890.1</v>
      </c>
      <c r="O35" s="58">
        <f>J25</f>
        <v>216555</v>
      </c>
      <c r="P35" s="56">
        <f t="shared" si="19"/>
        <v>1</v>
      </c>
    </row>
    <row r="36" spans="1:33" s="24" customFormat="1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95" t="s">
        <v>2</v>
      </c>
      <c r="K36" s="96"/>
      <c r="L36" s="57">
        <f>L25</f>
        <v>0</v>
      </c>
      <c r="M36" s="8" t="str">
        <f t="shared" si="18"/>
        <v/>
      </c>
      <c r="N36" s="58">
        <f>N25</f>
        <v>0</v>
      </c>
      <c r="O36" s="58">
        <f>O25</f>
        <v>0</v>
      </c>
      <c r="P36" s="56" t="str">
        <f t="shared" si="19"/>
        <v/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14">
        <f t="shared" si="16"/>
        <v>0</v>
      </c>
      <c r="F40" s="21" t="str">
        <f t="shared" si="17"/>
        <v/>
      </c>
      <c r="G40" s="24"/>
      <c r="H40" s="24"/>
      <c r="I40" s="24"/>
      <c r="J40" s="97" t="s">
        <v>0</v>
      </c>
      <c r="K40" s="98"/>
      <c r="L40" s="79">
        <f>SUM(L34:L39)</f>
        <v>33</v>
      </c>
      <c r="M40" s="17">
        <f>SUM(M34:M39)</f>
        <v>1</v>
      </c>
      <c r="N40" s="80">
        <f>SUM(N34:N39)</f>
        <v>184890.1</v>
      </c>
      <c r="O40" s="81">
        <f>SUM(O34:O39)</f>
        <v>216555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33</v>
      </c>
      <c r="C41" s="8">
        <f>IF(B41,B41/$B$46,"")</f>
        <v>1</v>
      </c>
      <c r="D41" s="13">
        <f t="shared" si="15"/>
        <v>184890.1</v>
      </c>
      <c r="E41" s="14">
        <f t="shared" si="16"/>
        <v>216555</v>
      </c>
      <c r="F41" s="21">
        <f>IF(E41,E41/$E$46,"")</f>
        <v>1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2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33</v>
      </c>
      <c r="C46" s="17">
        <f>SUM(C34:C45)</f>
        <v>1</v>
      </c>
      <c r="D46" s="18">
        <f>SUM(D34:D45)</f>
        <v>184890.1</v>
      </c>
      <c r="E46" s="18">
        <f>SUM(E34:E45)</f>
        <v>216555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2.95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2023-06-23T10:06:20Z</dcterms:modified>
</cp:coreProperties>
</file>