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tersa.sharepoint.com/Juridic/AsJu2/TRANSPARENCIA/TRANSPARENCIA/GOVERN OBERT/2022/Quadres contractació total/4rt trimestre/"/>
    </mc:Choice>
  </mc:AlternateContent>
  <xr:revisionPtr revIDLastSave="62" documentId="11_3E8DE889708252D2D7BFE747D1B6DAED46E04925" xr6:coauthVersionLast="47" xr6:coauthVersionMax="47" xr10:uidLastSave="{67A65004-274A-4A79-AE40-DC39ACFC1EFD}"/>
  <bookViews>
    <workbookView xWindow="-28920" yWindow="-1155" windowWidth="29040" windowHeight="15840" tabRatio="700" activeTab="3" xr2:uid="{00000000-000D-0000-FFFF-FFFF00000000}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/>
  <c r="D44" i="5"/>
  <c r="B44" i="5"/>
  <c r="C44" i="5" s="1"/>
  <c r="E44" i="4"/>
  <c r="F44" i="4" s="1"/>
  <c r="D44" i="4"/>
  <c r="B44" i="4"/>
  <c r="C44" i="4" s="1"/>
  <c r="E44" i="1"/>
  <c r="F44" i="1" s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N23" i="7"/>
  <c r="L23" i="7"/>
  <c r="M23" i="7" s="1"/>
  <c r="J23" i="7"/>
  <c r="K23" i="7"/>
  <c r="I23" i="7"/>
  <c r="D44" i="7" s="1"/>
  <c r="G23" i="7"/>
  <c r="H23" i="7" s="1"/>
  <c r="E23" i="7"/>
  <c r="D23" i="7"/>
  <c r="B23" i="7"/>
  <c r="B8" i="7"/>
  <c r="B8" i="6"/>
  <c r="B8" i="5"/>
  <c r="B8" i="4"/>
  <c r="AD22" i="7"/>
  <c r="AE22" i="7" s="1"/>
  <c r="AC22" i="7"/>
  <c r="AA22" i="7"/>
  <c r="AB22" i="7"/>
  <c r="Y22" i="7"/>
  <c r="Z22" i="7" s="1"/>
  <c r="X22" i="7"/>
  <c r="V22" i="7"/>
  <c r="W22" i="7" s="1"/>
  <c r="T22" i="7"/>
  <c r="U22" i="7" s="1"/>
  <c r="S22" i="7"/>
  <c r="Q22" i="7"/>
  <c r="R22" i="7"/>
  <c r="O22" i="7"/>
  <c r="P22" i="7" s="1"/>
  <c r="N22" i="7"/>
  <c r="L22" i="7"/>
  <c r="M22" i="7" s="1"/>
  <c r="J22" i="7"/>
  <c r="I22" i="7"/>
  <c r="G22" i="7"/>
  <c r="H22" i="7" s="1"/>
  <c r="E22" i="7"/>
  <c r="D22" i="7"/>
  <c r="B22" i="7"/>
  <c r="E43" i="6"/>
  <c r="F43" i="6" s="1"/>
  <c r="D43" i="6"/>
  <c r="B43" i="6"/>
  <c r="C43" i="6" s="1"/>
  <c r="AE22" i="6"/>
  <c r="AB22" i="6"/>
  <c r="Z22" i="6"/>
  <c r="W22" i="6"/>
  <c r="U22" i="6"/>
  <c r="R22" i="6"/>
  <c r="P22" i="6"/>
  <c r="M22" i="6"/>
  <c r="E43" i="5"/>
  <c r="F43" i="5" s="1"/>
  <c r="D43" i="5"/>
  <c r="B43" i="5"/>
  <c r="C43" i="5" s="1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C43" i="4" s="1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25" i="1"/>
  <c r="L34" i="1" s="1"/>
  <c r="B16" i="7"/>
  <c r="C16" i="7" s="1"/>
  <c r="D16" i="7"/>
  <c r="J24" i="7"/>
  <c r="E24" i="7"/>
  <c r="O24" i="7"/>
  <c r="P24" i="7" s="1"/>
  <c r="T24" i="7"/>
  <c r="U24" i="7"/>
  <c r="Y24" i="7"/>
  <c r="Z24" i="7" s="1"/>
  <c r="AD24" i="7"/>
  <c r="AE24" i="7" s="1"/>
  <c r="E13" i="7"/>
  <c r="J13" i="7"/>
  <c r="O13" i="7"/>
  <c r="T13" i="7"/>
  <c r="U13" i="7" s="1"/>
  <c r="Y13" i="7"/>
  <c r="Z13" i="7" s="1"/>
  <c r="AD13" i="7"/>
  <c r="AE13" i="7" s="1"/>
  <c r="E20" i="7"/>
  <c r="J20" i="7"/>
  <c r="O20" i="7"/>
  <c r="AD20" i="7"/>
  <c r="AE20" i="7" s="1"/>
  <c r="T20" i="7"/>
  <c r="U20" i="7" s="1"/>
  <c r="Y20" i="7"/>
  <c r="E21" i="7"/>
  <c r="F21" i="7" s="1"/>
  <c r="J21" i="7"/>
  <c r="K21" i="7" s="1"/>
  <c r="O21" i="7"/>
  <c r="P21" i="7" s="1"/>
  <c r="AD21" i="7"/>
  <c r="AE21" i="7" s="1"/>
  <c r="T21" i="7"/>
  <c r="U21" i="7" s="1"/>
  <c r="Y21" i="7"/>
  <c r="Z21" i="7" s="1"/>
  <c r="J14" i="7"/>
  <c r="O14" i="7"/>
  <c r="E14" i="7"/>
  <c r="T14" i="7"/>
  <c r="U14" i="7"/>
  <c r="Y14" i="7"/>
  <c r="E35" i="7" s="1"/>
  <c r="F35" i="7" s="1"/>
  <c r="AD14" i="7"/>
  <c r="AE14" i="7" s="1"/>
  <c r="J15" i="7"/>
  <c r="O15" i="7"/>
  <c r="E15" i="7"/>
  <c r="T15" i="7"/>
  <c r="U15" i="7"/>
  <c r="Y15" i="7"/>
  <c r="AD15" i="7"/>
  <c r="AE15" i="7" s="1"/>
  <c r="J16" i="7"/>
  <c r="O16" i="7"/>
  <c r="E16" i="7"/>
  <c r="F16" i="7"/>
  <c r="T16" i="7"/>
  <c r="U16" i="7" s="1"/>
  <c r="Y16" i="7"/>
  <c r="Z16" i="7" s="1"/>
  <c r="AD16" i="7"/>
  <c r="J17" i="7"/>
  <c r="K17" i="7" s="1"/>
  <c r="O17" i="7"/>
  <c r="E17" i="7"/>
  <c r="F17" i="7"/>
  <c r="T17" i="7"/>
  <c r="E38" i="7" s="1"/>
  <c r="F38" i="7" s="1"/>
  <c r="U17" i="7"/>
  <c r="Y17" i="7"/>
  <c r="Z17" i="7" s="1"/>
  <c r="AD17" i="7"/>
  <c r="J18" i="7"/>
  <c r="O18" i="7"/>
  <c r="AD18" i="7"/>
  <c r="AE18" i="7" s="1"/>
  <c r="E18" i="7"/>
  <c r="F18" i="7" s="1"/>
  <c r="T18" i="7"/>
  <c r="U18" i="7" s="1"/>
  <c r="Y18" i="7"/>
  <c r="Z18" i="7" s="1"/>
  <c r="J19" i="7"/>
  <c r="O19" i="7"/>
  <c r="AD19" i="7"/>
  <c r="AE19" i="7" s="1"/>
  <c r="E19" i="7"/>
  <c r="F19" i="7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H24" i="7" s="1"/>
  <c r="B24" i="7"/>
  <c r="L24" i="7"/>
  <c r="M24" i="7"/>
  <c r="Q24" i="7"/>
  <c r="R24" i="7" s="1"/>
  <c r="V24" i="7"/>
  <c r="W24" i="7"/>
  <c r="AA24" i="7"/>
  <c r="AB24" i="7"/>
  <c r="G16" i="7"/>
  <c r="L16" i="7"/>
  <c r="M16" i="7" s="1"/>
  <c r="Q16" i="7"/>
  <c r="R16" i="7" s="1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AB20" i="7" s="1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A25" i="7" s="1"/>
  <c r="L38" i="7" s="1"/>
  <c r="M38" i="7" s="1"/>
  <c r="AB14" i="7"/>
  <c r="G15" i="7"/>
  <c r="L15" i="7"/>
  <c r="B15" i="7"/>
  <c r="Q15" i="7"/>
  <c r="V15" i="7"/>
  <c r="W15" i="7" s="1"/>
  <c r="AA15" i="7"/>
  <c r="AB15" i="7"/>
  <c r="G17" i="7"/>
  <c r="L17" i="7"/>
  <c r="M17" i="7" s="1"/>
  <c r="B17" i="7"/>
  <c r="C17" i="7" s="1"/>
  <c r="Q17" i="7"/>
  <c r="R17" i="7" s="1"/>
  <c r="V17" i="7"/>
  <c r="W17" i="7"/>
  <c r="AA17" i="7"/>
  <c r="AB17" i="7" s="1"/>
  <c r="G18" i="7"/>
  <c r="L18" i="7"/>
  <c r="AA18" i="7"/>
  <c r="B18" i="7"/>
  <c r="Q18" i="7"/>
  <c r="R18" i="7"/>
  <c r="V18" i="7"/>
  <c r="W18" i="7"/>
  <c r="G19" i="7"/>
  <c r="L19" i="7"/>
  <c r="AA19" i="7"/>
  <c r="B19" i="7"/>
  <c r="C19" i="7" s="1"/>
  <c r="Q19" i="7"/>
  <c r="R19" i="7"/>
  <c r="V19" i="7"/>
  <c r="W19" i="7"/>
  <c r="R15" i="7"/>
  <c r="J25" i="6"/>
  <c r="K20" i="6" s="1"/>
  <c r="E25" i="6"/>
  <c r="F20" i="6" s="1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/>
  <c r="N25" i="6"/>
  <c r="N36" i="6" s="1"/>
  <c r="X25" i="6"/>
  <c r="N38" i="6"/>
  <c r="S25" i="6"/>
  <c r="N37" i="6" s="1"/>
  <c r="AC25" i="6"/>
  <c r="N39" i="6" s="1"/>
  <c r="G25" i="6"/>
  <c r="L35" i="6" s="1"/>
  <c r="H15" i="6"/>
  <c r="B25" i="6"/>
  <c r="L34" i="6" s="1"/>
  <c r="L25" i="6"/>
  <c r="L36" i="6" s="1"/>
  <c r="V25" i="6"/>
  <c r="L38" i="6" s="1"/>
  <c r="M38" i="6" s="1"/>
  <c r="Q25" i="6"/>
  <c r="L37" i="6" s="1"/>
  <c r="AA25" i="6"/>
  <c r="L39" i="6" s="1"/>
  <c r="M39" i="6" s="1"/>
  <c r="E45" i="6"/>
  <c r="E34" i="6"/>
  <c r="E35" i="6"/>
  <c r="F35" i="6" s="1"/>
  <c r="E36" i="6"/>
  <c r="E37" i="6"/>
  <c r="F37" i="6" s="1"/>
  <c r="E38" i="6"/>
  <c r="F38" i="6" s="1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 s="1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25" i="6" s="1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6" i="6"/>
  <c r="P18" i="6"/>
  <c r="P21" i="6"/>
  <c r="P24" i="6"/>
  <c r="M14" i="6"/>
  <c r="M16" i="6"/>
  <c r="M19" i="6"/>
  <c r="M21" i="6"/>
  <c r="M24" i="6"/>
  <c r="K16" i="6"/>
  <c r="K17" i="6"/>
  <c r="H16" i="6"/>
  <c r="H17" i="6"/>
  <c r="H21" i="6"/>
  <c r="F15" i="6"/>
  <c r="F16" i="6"/>
  <c r="F17" i="6"/>
  <c r="F18" i="6"/>
  <c r="F19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/>
  <c r="AA25" i="5"/>
  <c r="L39" i="5" s="1"/>
  <c r="M39" i="5" s="1"/>
  <c r="E25" i="5"/>
  <c r="O34" i="5" s="1"/>
  <c r="J25" i="5"/>
  <c r="K15" i="5" s="1"/>
  <c r="O25" i="5"/>
  <c r="O36" i="5" s="1"/>
  <c r="T25" i="5"/>
  <c r="O37" i="5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/>
  <c r="X25" i="5"/>
  <c r="N38" i="5" s="1"/>
  <c r="B25" i="5"/>
  <c r="L34" i="5" s="1"/>
  <c r="G25" i="5"/>
  <c r="H18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F42" i="5" s="1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C45" i="5" s="1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6" i="5"/>
  <c r="M17" i="5"/>
  <c r="M21" i="5"/>
  <c r="K16" i="5"/>
  <c r="K17" i="5"/>
  <c r="H16" i="5"/>
  <c r="H17" i="5"/>
  <c r="H21" i="5"/>
  <c r="F13" i="5"/>
  <c r="F14" i="5"/>
  <c r="F16" i="5"/>
  <c r="F17" i="5"/>
  <c r="F18" i="5"/>
  <c r="F19" i="5"/>
  <c r="C16" i="5"/>
  <c r="C17" i="5"/>
  <c r="C18" i="5"/>
  <c r="C19" i="5"/>
  <c r="C21" i="5"/>
  <c r="E45" i="4"/>
  <c r="E34" i="4"/>
  <c r="E35" i="4"/>
  <c r="F35" i="4" s="1"/>
  <c r="E36" i="4"/>
  <c r="F36" i="4" s="1"/>
  <c r="E37" i="4"/>
  <c r="F37" i="4" s="1"/>
  <c r="E38" i="4"/>
  <c r="E39" i="4"/>
  <c r="E40" i="4"/>
  <c r="E41" i="4"/>
  <c r="E42" i="4"/>
  <c r="F42" i="4" s="1"/>
  <c r="D45" i="4"/>
  <c r="B45" i="4"/>
  <c r="B42" i="4"/>
  <c r="C42" i="4" s="1"/>
  <c r="B34" i="4"/>
  <c r="B35" i="4"/>
  <c r="B36" i="4"/>
  <c r="B37" i="4"/>
  <c r="C37" i="4"/>
  <c r="B38" i="4"/>
  <c r="C38" i="4" s="1"/>
  <c r="B39" i="4"/>
  <c r="C39" i="4" s="1"/>
  <c r="B40" i="4"/>
  <c r="B41" i="4"/>
  <c r="AE13" i="4"/>
  <c r="AE14" i="4"/>
  <c r="AE15" i="4"/>
  <c r="AE16" i="4"/>
  <c r="AE17" i="4"/>
  <c r="AE18" i="4"/>
  <c r="AE19" i="4"/>
  <c r="AE25" i="4" s="1"/>
  <c r="AE20" i="4"/>
  <c r="AE21" i="4"/>
  <c r="AE24" i="4"/>
  <c r="AD25" i="4"/>
  <c r="O39" i="4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O38" i="4" s="1"/>
  <c r="P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19" i="4" s="1"/>
  <c r="M15" i="4"/>
  <c r="M16" i="4"/>
  <c r="M17" i="4"/>
  <c r="M18" i="4"/>
  <c r="M21" i="4"/>
  <c r="M24" i="4"/>
  <c r="J25" i="4"/>
  <c r="K16" i="4"/>
  <c r="K17" i="4"/>
  <c r="I25" i="4"/>
  <c r="N35" i="4"/>
  <c r="G25" i="4"/>
  <c r="L35" i="4" s="1"/>
  <c r="H16" i="4"/>
  <c r="H17" i="4"/>
  <c r="H21" i="4"/>
  <c r="E25" i="4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L39" i="4"/>
  <c r="M39" i="4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Y25" i="1"/>
  <c r="O38" i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M20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25" i="1" s="1"/>
  <c r="R14" i="1"/>
  <c r="P24" i="1"/>
  <c r="P21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7" i="1"/>
  <c r="K16" i="1"/>
  <c r="K14" i="1"/>
  <c r="H21" i="1"/>
  <c r="H17" i="1"/>
  <c r="C24" i="1"/>
  <c r="C21" i="1"/>
  <c r="C20" i="1"/>
  <c r="C19" i="1"/>
  <c r="C18" i="1"/>
  <c r="C17" i="1"/>
  <c r="C16" i="1"/>
  <c r="C15" i="1"/>
  <c r="C14" i="1"/>
  <c r="E45" i="1"/>
  <c r="F45" i="1" s="1"/>
  <c r="E42" i="1"/>
  <c r="E34" i="1"/>
  <c r="E41" i="1"/>
  <c r="E35" i="1"/>
  <c r="F35" i="1" s="1"/>
  <c r="E36" i="1"/>
  <c r="E37" i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C35" i="1" s="1"/>
  <c r="B36" i="1"/>
  <c r="B37" i="1"/>
  <c r="C37" i="1" s="1"/>
  <c r="B38" i="1"/>
  <c r="C38" i="1" s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P37" i="1" s="1"/>
  <c r="S25" i="1"/>
  <c r="N37" i="1" s="1"/>
  <c r="R13" i="1"/>
  <c r="F14" i="1"/>
  <c r="F15" i="1"/>
  <c r="F16" i="1"/>
  <c r="F17" i="1"/>
  <c r="F18" i="1"/>
  <c r="F19" i="1"/>
  <c r="F21" i="1"/>
  <c r="P16" i="1"/>
  <c r="P16" i="5"/>
  <c r="P16" i="4"/>
  <c r="AE16" i="7"/>
  <c r="L37" i="4"/>
  <c r="M37" i="4" s="1"/>
  <c r="F22" i="1"/>
  <c r="F23" i="1"/>
  <c r="F24" i="1"/>
  <c r="C22" i="1"/>
  <c r="C23" i="1"/>
  <c r="F22" i="6"/>
  <c r="C22" i="6"/>
  <c r="H19" i="6"/>
  <c r="M18" i="6"/>
  <c r="M13" i="6"/>
  <c r="P14" i="6"/>
  <c r="Z21" i="6"/>
  <c r="H22" i="6"/>
  <c r="K22" i="6"/>
  <c r="M13" i="5"/>
  <c r="H22" i="5"/>
  <c r="K22" i="5"/>
  <c r="M14" i="4"/>
  <c r="P21" i="4"/>
  <c r="H22" i="4"/>
  <c r="K13" i="4"/>
  <c r="K22" i="4"/>
  <c r="Z21" i="4"/>
  <c r="F20" i="1"/>
  <c r="O34" i="1"/>
  <c r="F13" i="1"/>
  <c r="C13" i="1"/>
  <c r="K21" i="1"/>
  <c r="H16" i="1"/>
  <c r="H14" i="1"/>
  <c r="H24" i="1"/>
  <c r="C42" i="1"/>
  <c r="Z18" i="6"/>
  <c r="C13" i="6"/>
  <c r="F14" i="6"/>
  <c r="R16" i="6"/>
  <c r="U16" i="6"/>
  <c r="U13" i="6"/>
  <c r="H18" i="6"/>
  <c r="H13" i="6"/>
  <c r="H24" i="6"/>
  <c r="H14" i="6"/>
  <c r="K14" i="6"/>
  <c r="K18" i="6"/>
  <c r="K21" i="6"/>
  <c r="K13" i="6"/>
  <c r="F13" i="6"/>
  <c r="W19" i="6"/>
  <c r="W18" i="6"/>
  <c r="K24" i="6"/>
  <c r="H14" i="5"/>
  <c r="H24" i="5"/>
  <c r="K14" i="5"/>
  <c r="K21" i="5"/>
  <c r="P13" i="5"/>
  <c r="P19" i="5"/>
  <c r="P14" i="5"/>
  <c r="K13" i="5"/>
  <c r="W18" i="5"/>
  <c r="R16" i="5"/>
  <c r="H13" i="5"/>
  <c r="C14" i="5"/>
  <c r="C13" i="5"/>
  <c r="F23" i="7"/>
  <c r="AE21" i="5"/>
  <c r="AE20" i="5"/>
  <c r="F21" i="5"/>
  <c r="F20" i="5"/>
  <c r="P21" i="5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W17" i="4"/>
  <c r="Z17" i="4"/>
  <c r="C18" i="4"/>
  <c r="O34" i="4"/>
  <c r="H13" i="4"/>
  <c r="O35" i="4"/>
  <c r="M13" i="4"/>
  <c r="W20" i="4"/>
  <c r="L36" i="4"/>
  <c r="F43" i="4"/>
  <c r="K22" i="7"/>
  <c r="P17" i="7"/>
  <c r="F37" i="1"/>
  <c r="F43" i="1"/>
  <c r="F24" i="7"/>
  <c r="C22" i="7"/>
  <c r="C23" i="7"/>
  <c r="C44" i="1"/>
  <c r="F22" i="7"/>
  <c r="P37" i="5"/>
  <c r="C36" i="4"/>
  <c r="C45" i="1"/>
  <c r="P38" i="1"/>
  <c r="K24" i="7"/>
  <c r="C39" i="6"/>
  <c r="C35" i="6"/>
  <c r="F45" i="6"/>
  <c r="C34" i="6"/>
  <c r="F34" i="6"/>
  <c r="F39" i="6"/>
  <c r="AB18" i="7"/>
  <c r="AB19" i="7"/>
  <c r="F45" i="5"/>
  <c r="C37" i="5"/>
  <c r="F37" i="5"/>
  <c r="F34" i="5"/>
  <c r="C35" i="5"/>
  <c r="F35" i="5"/>
  <c r="F14" i="7"/>
  <c r="W20" i="7"/>
  <c r="AE17" i="7"/>
  <c r="C35" i="4"/>
  <c r="F38" i="4"/>
  <c r="F45" i="4"/>
  <c r="C45" i="4"/>
  <c r="K14" i="7"/>
  <c r="K16" i="7"/>
  <c r="C18" i="7"/>
  <c r="C14" i="7"/>
  <c r="F39" i="4"/>
  <c r="R13" i="7"/>
  <c r="P14" i="7"/>
  <c r="M14" i="7"/>
  <c r="H16" i="7"/>
  <c r="H14" i="7"/>
  <c r="P15" i="6" l="1"/>
  <c r="O35" i="6"/>
  <c r="K19" i="6"/>
  <c r="K15" i="6"/>
  <c r="M15" i="6"/>
  <c r="P19" i="6"/>
  <c r="P20" i="6"/>
  <c r="M20" i="6"/>
  <c r="H20" i="6"/>
  <c r="H25" i="6" s="1"/>
  <c r="O34" i="6"/>
  <c r="C20" i="6"/>
  <c r="M19" i="5"/>
  <c r="K19" i="5"/>
  <c r="O35" i="5"/>
  <c r="O40" i="5" s="1"/>
  <c r="P35" i="5" s="1"/>
  <c r="H19" i="5"/>
  <c r="P18" i="5"/>
  <c r="M20" i="5"/>
  <c r="K20" i="5"/>
  <c r="K18" i="5"/>
  <c r="H20" i="5"/>
  <c r="F15" i="5"/>
  <c r="F25" i="5" s="1"/>
  <c r="C20" i="5"/>
  <c r="C15" i="5"/>
  <c r="P15" i="5"/>
  <c r="M18" i="5"/>
  <c r="M15" i="5"/>
  <c r="H15" i="5"/>
  <c r="L35" i="5"/>
  <c r="L40" i="5" s="1"/>
  <c r="M35" i="5" s="1"/>
  <c r="E46" i="5"/>
  <c r="F39" i="5" s="1"/>
  <c r="E36" i="7"/>
  <c r="D46" i="5"/>
  <c r="P20" i="4"/>
  <c r="M20" i="4"/>
  <c r="H19" i="4"/>
  <c r="H20" i="4"/>
  <c r="H25" i="4" s="1"/>
  <c r="C20" i="4"/>
  <c r="C13" i="4"/>
  <c r="E46" i="6"/>
  <c r="F36" i="6" s="1"/>
  <c r="B41" i="7"/>
  <c r="V25" i="7"/>
  <c r="L39" i="7" s="1"/>
  <c r="M39" i="7" s="1"/>
  <c r="U25" i="5"/>
  <c r="AE25" i="6"/>
  <c r="W25" i="4"/>
  <c r="X25" i="7"/>
  <c r="N39" i="7" s="1"/>
  <c r="R25" i="5"/>
  <c r="P25" i="4"/>
  <c r="B35" i="7"/>
  <c r="C35" i="7" s="1"/>
  <c r="D38" i="7"/>
  <c r="D42" i="7"/>
  <c r="B46" i="5"/>
  <c r="C41" i="5" s="1"/>
  <c r="B38" i="7"/>
  <c r="C38" i="7" s="1"/>
  <c r="AB25" i="5"/>
  <c r="U25" i="6"/>
  <c r="U25" i="4"/>
  <c r="Z25" i="5"/>
  <c r="C25" i="4"/>
  <c r="D46" i="4"/>
  <c r="Z25" i="4"/>
  <c r="S25" i="7"/>
  <c r="N37" i="7" s="1"/>
  <c r="AC25" i="7"/>
  <c r="N38" i="7" s="1"/>
  <c r="D45" i="7"/>
  <c r="E43" i="7"/>
  <c r="F43" i="7" s="1"/>
  <c r="K25" i="4"/>
  <c r="E44" i="7"/>
  <c r="F44" i="7" s="1"/>
  <c r="F25" i="4"/>
  <c r="AE25" i="5"/>
  <c r="D46" i="6"/>
  <c r="C25" i="5"/>
  <c r="W25" i="5"/>
  <c r="B46" i="6"/>
  <c r="C41" i="6" s="1"/>
  <c r="C37" i="6"/>
  <c r="E46" i="4"/>
  <c r="F40" i="4" s="1"/>
  <c r="B45" i="7"/>
  <c r="C45" i="7" s="1"/>
  <c r="C24" i="7"/>
  <c r="AB25" i="1"/>
  <c r="H17" i="7"/>
  <c r="Z15" i="7"/>
  <c r="AD25" i="7"/>
  <c r="O38" i="7" s="1"/>
  <c r="P38" i="7" s="1"/>
  <c r="D43" i="7"/>
  <c r="P20" i="1"/>
  <c r="P25" i="1" s="1"/>
  <c r="K19" i="1"/>
  <c r="H19" i="1"/>
  <c r="P19" i="1"/>
  <c r="D40" i="7"/>
  <c r="K18" i="1"/>
  <c r="H18" i="1"/>
  <c r="B34" i="7"/>
  <c r="D34" i="7"/>
  <c r="H13" i="1"/>
  <c r="P13" i="1"/>
  <c r="B25" i="7"/>
  <c r="F25" i="1"/>
  <c r="D36" i="7"/>
  <c r="O35" i="1"/>
  <c r="O40" i="1" s="1"/>
  <c r="P36" i="1" s="1"/>
  <c r="E34" i="7"/>
  <c r="K15" i="1"/>
  <c r="O40" i="4"/>
  <c r="P34" i="4" s="1"/>
  <c r="B40" i="7"/>
  <c r="C34" i="5"/>
  <c r="E45" i="7"/>
  <c r="F45" i="7" s="1"/>
  <c r="Z14" i="7"/>
  <c r="L25" i="7"/>
  <c r="L36" i="7" s="1"/>
  <c r="Q25" i="7"/>
  <c r="L37" i="7" s="1"/>
  <c r="T25" i="7"/>
  <c r="O37" i="7" s="1"/>
  <c r="P37" i="7" s="1"/>
  <c r="AE25" i="1"/>
  <c r="AB25" i="6"/>
  <c r="AE25" i="7"/>
  <c r="B42" i="7"/>
  <c r="C42" i="7" s="1"/>
  <c r="B46" i="4"/>
  <c r="C40" i="4" s="1"/>
  <c r="M13" i="1"/>
  <c r="M25" i="1" s="1"/>
  <c r="W25" i="1"/>
  <c r="B46" i="1"/>
  <c r="C34" i="1" s="1"/>
  <c r="H15" i="1"/>
  <c r="R25" i="4"/>
  <c r="F25" i="6"/>
  <c r="B39" i="7"/>
  <c r="M25" i="4"/>
  <c r="K25" i="6"/>
  <c r="M25" i="6"/>
  <c r="Z25" i="1"/>
  <c r="D37" i="7"/>
  <c r="E37" i="7"/>
  <c r="F37" i="7" s="1"/>
  <c r="B43" i="7"/>
  <c r="C43" i="7" s="1"/>
  <c r="C25" i="6"/>
  <c r="B37" i="7"/>
  <c r="C37" i="7" s="1"/>
  <c r="C25" i="1"/>
  <c r="AB25" i="4"/>
  <c r="Z25" i="6"/>
  <c r="D35" i="7"/>
  <c r="I25" i="7"/>
  <c r="N35" i="7" s="1"/>
  <c r="J25" i="7"/>
  <c r="O35" i="7" s="1"/>
  <c r="L36" i="1"/>
  <c r="L40" i="1" s="1"/>
  <c r="Y25" i="7"/>
  <c r="O39" i="7" s="1"/>
  <c r="P39" i="7" s="1"/>
  <c r="E42" i="7"/>
  <c r="F42" i="7" s="1"/>
  <c r="R25" i="6"/>
  <c r="U25" i="1"/>
  <c r="P23" i="7"/>
  <c r="N25" i="7"/>
  <c r="N36" i="7" s="1"/>
  <c r="E39" i="7"/>
  <c r="O25" i="7"/>
  <c r="P19" i="7" s="1"/>
  <c r="D39" i="7"/>
  <c r="E40" i="7"/>
  <c r="P16" i="7"/>
  <c r="D46" i="1"/>
  <c r="M13" i="7"/>
  <c r="B44" i="7"/>
  <c r="C44" i="7" s="1"/>
  <c r="B36" i="7"/>
  <c r="K13" i="1"/>
  <c r="K25" i="1" s="1"/>
  <c r="D41" i="7"/>
  <c r="G25" i="7"/>
  <c r="H18" i="7" s="1"/>
  <c r="H20" i="1"/>
  <c r="E41" i="7"/>
  <c r="E25" i="7"/>
  <c r="F15" i="7" s="1"/>
  <c r="D25" i="7"/>
  <c r="N34" i="7" s="1"/>
  <c r="E46" i="1"/>
  <c r="F40" i="1" s="1"/>
  <c r="Z25" i="7"/>
  <c r="O40" i="6"/>
  <c r="P35" i="6" s="1"/>
  <c r="P37" i="6"/>
  <c r="N40" i="6"/>
  <c r="L40" i="6"/>
  <c r="M34" i="6" s="1"/>
  <c r="M37" i="6"/>
  <c r="W25" i="7"/>
  <c r="N40" i="5"/>
  <c r="AB25" i="7"/>
  <c r="L40" i="4"/>
  <c r="M34" i="4" s="1"/>
  <c r="M38" i="4"/>
  <c r="N40" i="4"/>
  <c r="U25" i="7"/>
  <c r="N40" i="1"/>
  <c r="M37" i="7"/>
  <c r="R25" i="7"/>
  <c r="F42" i="1"/>
  <c r="P25" i="6" l="1"/>
  <c r="C36" i="6"/>
  <c r="F41" i="6"/>
  <c r="F40" i="6"/>
  <c r="F46" i="6" s="1"/>
  <c r="C40" i="6"/>
  <c r="P36" i="6"/>
  <c r="M36" i="6"/>
  <c r="C46" i="6"/>
  <c r="M35" i="6"/>
  <c r="M40" i="6" s="1"/>
  <c r="P34" i="6"/>
  <c r="K25" i="5"/>
  <c r="F41" i="5"/>
  <c r="P25" i="5"/>
  <c r="M25" i="5"/>
  <c r="F36" i="5"/>
  <c r="F40" i="5"/>
  <c r="H25" i="5"/>
  <c r="C40" i="5"/>
  <c r="P15" i="7"/>
  <c r="M34" i="5"/>
  <c r="M15" i="7"/>
  <c r="P34" i="5"/>
  <c r="C39" i="5"/>
  <c r="C36" i="5"/>
  <c r="L34" i="7"/>
  <c r="C15" i="7"/>
  <c r="P18" i="7"/>
  <c r="P36" i="5"/>
  <c r="M36" i="5"/>
  <c r="M18" i="7"/>
  <c r="P36" i="4"/>
  <c r="M20" i="7"/>
  <c r="M36" i="4"/>
  <c r="P35" i="4"/>
  <c r="M35" i="4"/>
  <c r="F34" i="4"/>
  <c r="F41" i="4"/>
  <c r="C20" i="7"/>
  <c r="C13" i="7"/>
  <c r="C25" i="7" s="1"/>
  <c r="C34" i="4"/>
  <c r="C41" i="4"/>
  <c r="O34" i="7"/>
  <c r="F13" i="7"/>
  <c r="M40" i="4"/>
  <c r="M19" i="7"/>
  <c r="K19" i="7"/>
  <c r="K13" i="7"/>
  <c r="H19" i="7"/>
  <c r="C40" i="1"/>
  <c r="K18" i="7"/>
  <c r="F34" i="1"/>
  <c r="F39" i="1"/>
  <c r="C39" i="1"/>
  <c r="C36" i="1"/>
  <c r="K15" i="7"/>
  <c r="K20" i="7"/>
  <c r="C41" i="1"/>
  <c r="H25" i="1"/>
  <c r="P35" i="1"/>
  <c r="B46" i="7"/>
  <c r="C41" i="7" s="1"/>
  <c r="P34" i="1"/>
  <c r="D46" i="7"/>
  <c r="F36" i="1"/>
  <c r="F41" i="1"/>
  <c r="O36" i="7"/>
  <c r="P13" i="7"/>
  <c r="P20" i="7"/>
  <c r="N40" i="7"/>
  <c r="M34" i="1"/>
  <c r="M36" i="1"/>
  <c r="M35" i="1"/>
  <c r="H20" i="7"/>
  <c r="H13" i="7"/>
  <c r="H15" i="7"/>
  <c r="L35" i="7"/>
  <c r="F20" i="7"/>
  <c r="E46" i="7"/>
  <c r="F41" i="7" s="1"/>
  <c r="P40" i="6" l="1"/>
  <c r="F46" i="5"/>
  <c r="C46" i="5"/>
  <c r="L40" i="7"/>
  <c r="M34" i="7" s="1"/>
  <c r="M40" i="5"/>
  <c r="P40" i="5"/>
  <c r="P40" i="4"/>
  <c r="M25" i="7"/>
  <c r="F46" i="4"/>
  <c r="F25" i="7"/>
  <c r="C46" i="4"/>
  <c r="K25" i="7"/>
  <c r="F40" i="7"/>
  <c r="C40" i="7"/>
  <c r="F39" i="7"/>
  <c r="C39" i="7"/>
  <c r="C46" i="1"/>
  <c r="P25" i="7"/>
  <c r="P40" i="1"/>
  <c r="F46" i="1"/>
  <c r="C34" i="7"/>
  <c r="C36" i="7"/>
  <c r="M40" i="1"/>
  <c r="O40" i="7"/>
  <c r="P34" i="7" s="1"/>
  <c r="F36" i="7"/>
  <c r="F34" i="7"/>
  <c r="H25" i="7"/>
  <c r="M36" i="7" l="1"/>
  <c r="M35" i="7"/>
  <c r="C46" i="7"/>
  <c r="F46" i="7"/>
  <c r="P36" i="7"/>
  <c r="P35" i="7"/>
  <c r="M40" i="7" l="1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<sst xmlns="http://schemas.openxmlformats.org/spreadsheetml/2006/main" count="457" uniqueCount="62">
  <si>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</si>
  <si>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</si>
  <si>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</si>
  <si>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</si>
  <si>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</si>
  <si>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</si>
  <si>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</si>
  <si>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</si>
  <si>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</si>
  <si>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</si>
  <si>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</si>
  <si>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</si>
  <si>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</si>
  <si>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</si>
  <si>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</si>
  <si>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</si>
  <si>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</si>
  <si>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</si>
  <si>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</si>
  <si>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</si>
  <si>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</si>
  <si>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</si>
  <si>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</si>
  <si>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</si>
  <si>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</si>
  <si>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</si>
  <si>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</si>
  <si>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</si>
  <si>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</si>
  <si>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</si>
  <si>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</si>
  <si>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</si>
  <si>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</si>
  <si>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</si>
  <si>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</si>
  <si>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</si>
  <si>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</si>
  <si>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</si>
  <si>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</si>
  <si>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</si>
  <si>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</si>
  <si>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</si>
  <si>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</si>
  <si>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</si>
  <si>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</si>
  <si>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</si>
  <si>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</si>
  <si>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</si>
  <si>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</si>
  <si>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</si>
  <si>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</si>
  <si>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</si>
  <si>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</si>
  <si>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</si>
  <si>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</si>
  <si>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ANY 2021</t>
  </si>
  <si>
    <t>SELECTIVES METROPOLITANES, S.A.</t>
  </si>
  <si>
    <t>1 de gener a 31 de març de 2022</t>
  </si>
  <si>
    <t>1 d'abril a 30 de juny de 2022</t>
  </si>
  <si>
    <t>1 de juliol a 30 de setembre de 2022</t>
  </si>
  <si>
    <t>1 d'octubre a 31 de desembre de 2022</t>
  </si>
  <si>
    <t>1 de gener a 31 de desembre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</si>
</sst>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 2" xfId="47" xr:uid="{00000000-0005-0000-0000-000001000000}"/>
    <cellStyle name="20% - Èmfasi2 2" xfId="49" xr:uid="{00000000-0005-0000-0000-000003000000}"/>
    <cellStyle name="20% - Èmfasi3 2" xfId="51" xr:uid="{00000000-0005-0000-0000-000005000000}"/>
    <cellStyle name="20% - Èmfasi4 2" xfId="53" xr:uid="{00000000-0005-0000-0000-000007000000}"/>
    <cellStyle name="20% - Èmfasi5 2" xfId="55" xr:uid="{00000000-0005-0000-0000-000009000000}"/>
    <cellStyle name="20% - Èmfasi6 2" xfId="57" xr:uid="{00000000-0005-0000-0000-00000B000000}"/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Èmfasi1 2" xfId="48" xr:uid="{00000000-0005-0000-0000-00000D000000}"/>
    <cellStyle name="40% - Èmfasi2 2" xfId="50" xr:uid="{00000000-0005-0000-0000-00000F000000}"/>
    <cellStyle name="40% - Èmfasi3 2" xfId="52" xr:uid="{00000000-0005-0000-0000-000011000000}"/>
    <cellStyle name="40% - Èmfasi4 2" xfId="54" xr:uid="{00000000-0005-0000-0000-000013000000}"/>
    <cellStyle name="40% - Èmfasi5 2" xfId="56" xr:uid="{00000000-0005-0000-0000-000015000000}"/>
    <cellStyle name="40% - Èmfasi6 2" xfId="58" xr:uid="{00000000-0005-0000-0000-000017000000}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59" builtinId="8"/>
    <cellStyle name="Incorrecto" xfId="9" builtinId="27" customBuiltin="1"/>
    <cellStyle name="Moneda" xfId="2" builtinId="4"/>
    <cellStyle name="Neutral" xfId="10" builtinId="28" customBuiltin="1"/>
    <cellStyle name="Normal" xfId="0" builtinId="0"/>
    <cellStyle name="Normal 2" xfId="44" xr:uid="{00000000-0005-0000-0000-00002E000000}"/>
    <cellStyle name="Normal 3" xfId="45" xr:uid="{00000000-0005-0000-0000-00002F000000}"/>
    <cellStyle name="Nota 2" xfId="46" xr:uid="{00000000-0005-0000-0000-000031000000}"/>
    <cellStyle name="Notas" xfId="17" builtinId="10" customBuiltin="1"/>
    <cellStyle name="Porcentaje" xfId="1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A2-4463-A0DB-D8A18814D039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A2-4463-A0DB-D8A18814D039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A2-4463-A0DB-D8A18814D039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A2-4463-A0DB-D8A18814D039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A2-4463-A0DB-D8A18814D039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A2-4463-A0DB-D8A18814D039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A2-4463-A0DB-D8A18814D039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A2-4463-A0DB-D8A18814D039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A2-4463-A0DB-D8A18814D039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A2-4463-A0DB-D8A18814D03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3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177</c:v>
                </c:pt>
                <c:pt idx="7">
                  <c:v>685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CA2-4463-A0DB-D8A18814D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4D-4C98-ABB0-4872D375FA49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4D-4C98-ABB0-4872D375FA49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4D-4C98-ABB0-4872D375FA49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4D-4C98-ABB0-4872D375FA49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4D-4C98-ABB0-4872D375FA49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4D-4C98-ABB0-4872D375FA49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4D-4C98-ABB0-4872D375FA49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4D-4C98-ABB0-4872D375FA49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4D-4C98-ABB0-4872D375FA49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4D-4C98-ABB0-4872D375FA4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1350376.21</c:v>
                </c:pt>
                <c:pt idx="1">
                  <c:v>0</c:v>
                </c:pt>
                <c:pt idx="2">
                  <c:v>293058.46999999997</c:v>
                </c:pt>
                <c:pt idx="3">
                  <c:v>0</c:v>
                </c:pt>
                <c:pt idx="4">
                  <c:v>0</c:v>
                </c:pt>
                <c:pt idx="5">
                  <c:v>732861.28</c:v>
                </c:pt>
                <c:pt idx="6">
                  <c:v>184018.89</c:v>
                </c:pt>
                <c:pt idx="7">
                  <c:v>704849.83000000007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4D-4C98-ABB0-4872D375FA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B2-47F9-9755-9BF859860C63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B2-47F9-9755-9BF859860C63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B2-47F9-9755-9BF859860C63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B2-47F9-9755-9BF859860C6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12</c:v>
                </c:pt>
                <c:pt idx="1">
                  <c:v>302</c:v>
                </c:pt>
                <c:pt idx="2">
                  <c:v>561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B2-47F9-9755-9BF859860C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43-4F06-B568-E15CED8438C7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43-4F06-B568-E15CED8438C7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43-4F06-B568-E15CED8438C7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43-4F06-B568-E15CED8438C7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43-4F06-B568-E15CED8438C7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43-4F06-B568-E15CED8438C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128990.42000000001</c:v>
                </c:pt>
                <c:pt idx="1">
                  <c:v>2015318.94</c:v>
                </c:pt>
                <c:pt idx="2">
                  <c:v>1120855.3199999998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43-4F06-B568-E15CED8438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167640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1691640</xdr:colOff>
      <xdr:row>2</xdr:row>
      <xdr:rowOff>171450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G108"/>
  <sheetViews>
    <sheetView showGridLines="0" showZeros="0" zoomScale="80" zoomScaleNormal="80" workbookViewId="0">
      <selection activeCell="G8" sqref="G8"/>
    </sheetView>
  </sheetViews>
  <sheetFormatPr baseColWidth="10"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44678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56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4" si="2">IF(G13,G13/$G$25,"")</f>
        <v>2.4390243902439025E-2</v>
      </c>
      <c r="I13" s="4">
        <v>1204629.58</v>
      </c>
      <c r="J13" s="5">
        <v>1326302.05</v>
      </c>
      <c r="K13" s="21">
        <f t="shared" ref="K13:K24" si="3">IF(J13,J13/$J$25,"")</f>
        <v>0.81869414417989617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1.2195121951219513E-2</v>
      </c>
      <c r="I18" s="65">
        <v>180048.68</v>
      </c>
      <c r="J18" s="66">
        <v>217858.9</v>
      </c>
      <c r="K18" s="63">
        <f t="shared" si="3"/>
        <v>0.13447902435759151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19</v>
      </c>
      <c r="H19" s="20">
        <f t="shared" si="2"/>
        <v>0.23170731707317074</v>
      </c>
      <c r="I19" s="6">
        <v>9516.36</v>
      </c>
      <c r="J19" s="7">
        <v>11155.26</v>
      </c>
      <c r="K19" s="21">
        <f t="shared" si="3"/>
        <v>6.8858719164342904E-3</v>
      </c>
      <c r="L19" s="2">
        <v>3</v>
      </c>
      <c r="M19" s="20">
        <f t="shared" si="4"/>
        <v>1.8072289156626505E-2</v>
      </c>
      <c r="N19" s="6">
        <v>3988.32</v>
      </c>
      <c r="O19" s="7">
        <v>4825.87</v>
      </c>
      <c r="P19" s="21">
        <f t="shared" si="5"/>
        <v>3.6912516051181433E-2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>
        <v>3</v>
      </c>
      <c r="C20" s="62">
        <f t="shared" si="0"/>
        <v>1</v>
      </c>
      <c r="D20" s="65">
        <v>16185</v>
      </c>
      <c r="E20" s="66">
        <v>19583.849999999999</v>
      </c>
      <c r="F20" s="21">
        <f t="shared" si="1"/>
        <v>1</v>
      </c>
      <c r="G20" s="64">
        <v>60</v>
      </c>
      <c r="H20" s="62">
        <f t="shared" si="2"/>
        <v>0.73170731707317072</v>
      </c>
      <c r="I20" s="65">
        <v>53916.19</v>
      </c>
      <c r="J20" s="66">
        <v>64705.21</v>
      </c>
      <c r="K20" s="63">
        <f t="shared" si="3"/>
        <v>3.9940959546078104E-2</v>
      </c>
      <c r="L20" s="64">
        <v>163</v>
      </c>
      <c r="M20" s="62">
        <f t="shared" si="4"/>
        <v>0.98192771084337349</v>
      </c>
      <c r="N20" s="65">
        <v>104728.09</v>
      </c>
      <c r="O20" s="66">
        <v>125912.17</v>
      </c>
      <c r="P20" s="63">
        <f t="shared" si="5"/>
        <v>0.9630874839488186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3</v>
      </c>
      <c r="C25" s="17">
        <f t="shared" si="12"/>
        <v>1</v>
      </c>
      <c r="D25" s="18">
        <f t="shared" si="12"/>
        <v>16185</v>
      </c>
      <c r="E25" s="18">
        <f t="shared" si="12"/>
        <v>19583.849999999999</v>
      </c>
      <c r="F25" s="19">
        <f t="shared" si="12"/>
        <v>1</v>
      </c>
      <c r="G25" s="16">
        <f t="shared" si="12"/>
        <v>82</v>
      </c>
      <c r="H25" s="17">
        <f t="shared" si="12"/>
        <v>1</v>
      </c>
      <c r="I25" s="18">
        <f t="shared" si="12"/>
        <v>1448110.81</v>
      </c>
      <c r="J25" s="18">
        <f t="shared" si="12"/>
        <v>1620021.42</v>
      </c>
      <c r="K25" s="19">
        <f t="shared" si="12"/>
        <v>1</v>
      </c>
      <c r="L25" s="16">
        <f t="shared" si="12"/>
        <v>166</v>
      </c>
      <c r="M25" s="17">
        <f t="shared" si="12"/>
        <v>1</v>
      </c>
      <c r="N25" s="18">
        <f t="shared" si="12"/>
        <v>108716.41</v>
      </c>
      <c r="O25" s="18">
        <f t="shared" si="12"/>
        <v>130738.04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35" hidden="1" customHeight="1" x14ac:dyDescent="0.3">
      <c r="A27" s="142" t="s">
        <v>54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3">
      <c r="A28" s="143" t="s">
        <v>53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13">B13+G13+L13+Q13+AA13+V13</f>
        <v>2</v>
      </c>
      <c r="C34" s="8">
        <f t="shared" ref="C34:C43" si="14">IF(B34,B34/$B$46,"")</f>
        <v>7.9681274900398405E-3</v>
      </c>
      <c r="D34" s="10">
        <f t="shared" ref="D34:D45" si="15">D13+I13+N13+S13+AC13+X13</f>
        <v>1204629.58</v>
      </c>
      <c r="E34" s="11">
        <f t="shared" ref="E34:E45" si="16">E13+J13+O13+T13+AD13+Y13</f>
        <v>1326302.05</v>
      </c>
      <c r="F34" s="21">
        <f t="shared" ref="F34:F43" si="17">IF(E34,E34/$E$46,"")</f>
        <v>0.74917788120994466</v>
      </c>
      <c r="J34" s="99" t="s">
        <v>3</v>
      </c>
      <c r="K34" s="100"/>
      <c r="L34" s="54">
        <f>B25</f>
        <v>3</v>
      </c>
      <c r="M34" s="8">
        <f t="shared" ref="M34:M39" si="18">IF(L34,L34/$L$40,"")</f>
        <v>1.1952191235059761E-2</v>
      </c>
      <c r="N34" s="55">
        <f>D25</f>
        <v>16185</v>
      </c>
      <c r="O34" s="55">
        <f>E25</f>
        <v>19583.849999999999</v>
      </c>
      <c r="P34" s="56">
        <f t="shared" ref="P34:P39" si="19">IF(O34,O34/$O$40,"")</f>
        <v>1.1062176409162129E-2</v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82</v>
      </c>
      <c r="M35" s="8">
        <f t="shared" si="18"/>
        <v>0.32669322709163345</v>
      </c>
      <c r="N35" s="58">
        <f>I25</f>
        <v>1448110.81</v>
      </c>
      <c r="O35" s="58">
        <f>J25</f>
        <v>1620021.42</v>
      </c>
      <c r="P35" s="56">
        <f t="shared" si="19"/>
        <v>0.91508884793650558</v>
      </c>
    </row>
    <row r="36" spans="1:33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95" t="s">
        <v>2</v>
      </c>
      <c r="K36" s="96"/>
      <c r="L36" s="57">
        <f>L25</f>
        <v>166</v>
      </c>
      <c r="M36" s="8">
        <f t="shared" si="18"/>
        <v>0.66135458167330674</v>
      </c>
      <c r="N36" s="58">
        <f>N25</f>
        <v>108716.41</v>
      </c>
      <c r="O36" s="58">
        <f>O25</f>
        <v>130738.04</v>
      </c>
      <c r="P36" s="56">
        <f t="shared" si="19"/>
        <v>7.3848975654332266E-2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5" t="s">
        <v>5</v>
      </c>
      <c r="K38" s="96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1</v>
      </c>
      <c r="C39" s="8">
        <f t="shared" si="14"/>
        <v>3.9840637450199202E-3</v>
      </c>
      <c r="D39" s="13">
        <f t="shared" si="15"/>
        <v>180048.68</v>
      </c>
      <c r="E39" s="22">
        <f t="shared" si="16"/>
        <v>217858.9</v>
      </c>
      <c r="F39" s="21">
        <f t="shared" si="17"/>
        <v>0.12306025547101371</v>
      </c>
      <c r="G39" s="24"/>
      <c r="J39" s="95" t="s">
        <v>4</v>
      </c>
      <c r="K39" s="96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22</v>
      </c>
      <c r="C40" s="8">
        <f t="shared" si="14"/>
        <v>8.7649402390438252E-2</v>
      </c>
      <c r="D40" s="13">
        <f t="shared" si="15"/>
        <v>13504.68</v>
      </c>
      <c r="E40" s="14">
        <f t="shared" si="16"/>
        <v>15981.130000000001</v>
      </c>
      <c r="F40" s="21">
        <f t="shared" si="17"/>
        <v>9.02713609825204E-3</v>
      </c>
      <c r="G40" s="24"/>
      <c r="J40" s="97" t="s">
        <v>0</v>
      </c>
      <c r="K40" s="98"/>
      <c r="L40" s="79">
        <f>SUM(L34:L39)</f>
        <v>251</v>
      </c>
      <c r="M40" s="17">
        <f>SUM(M34:M39)</f>
        <v>1</v>
      </c>
      <c r="N40" s="80">
        <f>SUM(N34:N39)</f>
        <v>1573012.22</v>
      </c>
      <c r="O40" s="81">
        <f>SUM(O34:O39)</f>
        <v>1770343.31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226</v>
      </c>
      <c r="C41" s="8">
        <f t="shared" si="14"/>
        <v>0.90039840637450197</v>
      </c>
      <c r="D41" s="13">
        <f t="shared" si="15"/>
        <v>174829.28</v>
      </c>
      <c r="E41" s="14">
        <f t="shared" si="16"/>
        <v>210201.22999999998</v>
      </c>
      <c r="F41" s="21">
        <f t="shared" si="17"/>
        <v>0.11873472722078973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251</v>
      </c>
      <c r="C46" s="17">
        <f>SUM(C34:C45)</f>
        <v>1</v>
      </c>
      <c r="D46" s="18">
        <f>SUM(D34:D45)</f>
        <v>1573012.22</v>
      </c>
      <c r="E46" s="18">
        <f>SUM(E34:E45)</f>
        <v>1770343.3099999998</v>
      </c>
      <c r="F46" s="19">
        <f>SUM(F34:F45)</f>
        <v>1.0000000000000002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09" xr:uid="{00000000-0004-0000-00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AG108"/>
  <sheetViews>
    <sheetView showGridLines="0" showZeros="0" zoomScale="80" zoomScaleNormal="80" workbookViewId="0">
      <selection activeCell="H45" sqref="H45"/>
    </sheetView>
  </sheetViews>
  <sheetFormatPr baseColWidth="10"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85" customHeigh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38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44769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SELECTIVES METROPOLITANES, S.A.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>
        <v>1</v>
      </c>
      <c r="C13" s="20">
        <f t="shared" ref="C13:C21" si="0">IF(B13,B13/$B$25,"")</f>
        <v>0.25</v>
      </c>
      <c r="D13" s="4">
        <v>19896</v>
      </c>
      <c r="E13" s="5">
        <v>24074.16</v>
      </c>
      <c r="F13" s="21">
        <f t="shared" ref="F13:F24" si="1">IF(E13,E13/$E$25,"")</f>
        <v>0.70957785202773915</v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28</v>
      </c>
      <c r="H19" s="20">
        <f t="shared" si="2"/>
        <v>0.41791044776119401</v>
      </c>
      <c r="I19" s="6">
        <v>19716.349999999999</v>
      </c>
      <c r="J19" s="7">
        <v>21156.6</v>
      </c>
      <c r="K19" s="21">
        <f t="shared" si="3"/>
        <v>0.38088904355741282</v>
      </c>
      <c r="L19" s="2">
        <v>14</v>
      </c>
      <c r="M19" s="20">
        <f t="shared" si="4"/>
        <v>0.10071942446043165</v>
      </c>
      <c r="N19" s="6">
        <v>26056.27</v>
      </c>
      <c r="O19" s="7">
        <v>31337.51</v>
      </c>
      <c r="P19" s="21">
        <f t="shared" si="5"/>
        <v>0.26585667540766089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>
        <v>3</v>
      </c>
      <c r="C20" s="62">
        <f t="shared" si="0"/>
        <v>0.75</v>
      </c>
      <c r="D20" s="65">
        <v>8143.21</v>
      </c>
      <c r="E20" s="66">
        <v>9853.2800000000007</v>
      </c>
      <c r="F20" s="21">
        <f t="shared" si="1"/>
        <v>0.29042214797226079</v>
      </c>
      <c r="G20" s="64">
        <v>39</v>
      </c>
      <c r="H20" s="62">
        <f t="shared" si="2"/>
        <v>0.58208955223880599</v>
      </c>
      <c r="I20" s="65">
        <v>28420.42</v>
      </c>
      <c r="J20" s="66">
        <v>34388.71</v>
      </c>
      <c r="K20" s="21">
        <f t="shared" si="3"/>
        <v>0.61911095644258718</v>
      </c>
      <c r="L20" s="64">
        <v>125</v>
      </c>
      <c r="M20" s="62">
        <f t="shared" si="4"/>
        <v>0.89928057553956831</v>
      </c>
      <c r="N20" s="65">
        <v>71564.42</v>
      </c>
      <c r="O20" s="66">
        <v>86536.19</v>
      </c>
      <c r="P20" s="63">
        <f t="shared" si="5"/>
        <v>0.73414332459233911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2">SUM(B13:B24)</f>
        <v>4</v>
      </c>
      <c r="C25" s="17">
        <f t="shared" si="32"/>
        <v>1</v>
      </c>
      <c r="D25" s="18">
        <f t="shared" si="32"/>
        <v>28039.21</v>
      </c>
      <c r="E25" s="18">
        <f t="shared" si="32"/>
        <v>33927.440000000002</v>
      </c>
      <c r="F25" s="19">
        <f t="shared" si="32"/>
        <v>1</v>
      </c>
      <c r="G25" s="16">
        <f t="shared" si="32"/>
        <v>67</v>
      </c>
      <c r="H25" s="17">
        <f t="shared" si="32"/>
        <v>1</v>
      </c>
      <c r="I25" s="18">
        <f t="shared" si="32"/>
        <v>48136.77</v>
      </c>
      <c r="J25" s="18">
        <f t="shared" si="32"/>
        <v>55545.31</v>
      </c>
      <c r="K25" s="19">
        <f t="shared" si="32"/>
        <v>1</v>
      </c>
      <c r="L25" s="16">
        <f t="shared" si="32"/>
        <v>139</v>
      </c>
      <c r="M25" s="17">
        <f t="shared" si="32"/>
        <v>1</v>
      </c>
      <c r="N25" s="18">
        <f t="shared" si="32"/>
        <v>97620.69</v>
      </c>
      <c r="O25" s="18">
        <f t="shared" si="32"/>
        <v>117873.7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3">
      <c r="B26" s="25"/>
      <c r="H26" s="25"/>
      <c r="N26" s="25"/>
    </row>
    <row r="27" spans="1:31" s="47" customFormat="1" ht="34.35" hidden="1" customHeight="1" x14ac:dyDescent="0.3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3">
      <c r="A28" s="143" t="str">
        <f>'CONTRACTACIO 1r TR 2022'!A28:Q28</f>
        <v>https://bcnroc.ajuntament.barcelona.cat/jspui/bitstream/11703/120899/5/GM_Pressupost_2021.pdf#page=209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27"/>
      <c r="C32" s="128"/>
      <c r="D32" s="128"/>
      <c r="E32" s="128"/>
      <c r="F32" s="129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33">B13+G13+L13+Q13+AA13+V13</f>
        <v>1</v>
      </c>
      <c r="C34" s="8">
        <f t="shared" ref="C34:C45" si="34">IF(B34,B34/$B$46,"")</f>
        <v>4.7619047619047623E-3</v>
      </c>
      <c r="D34" s="10">
        <f t="shared" ref="D34:D45" si="35">D13+I13+N13+S13+AC13+X13</f>
        <v>19896</v>
      </c>
      <c r="E34" s="11">
        <f t="shared" ref="E34:E45" si="36">E13+J13+O13+T13+AD13+Y13</f>
        <v>24074.16</v>
      </c>
      <c r="F34" s="21">
        <f t="shared" ref="F34:F42" si="37">IF(E34,E34/$E$46,"")</f>
        <v>0.11610596660806104</v>
      </c>
      <c r="J34" s="99" t="s">
        <v>3</v>
      </c>
      <c r="K34" s="100"/>
      <c r="L34" s="54">
        <f>B25</f>
        <v>4</v>
      </c>
      <c r="M34" s="8">
        <f t="shared" ref="M34:M39" si="38">IF(L34,L34/$L$40,"")</f>
        <v>1.9047619047619049E-2</v>
      </c>
      <c r="N34" s="55">
        <f>D25</f>
        <v>28039.21</v>
      </c>
      <c r="O34" s="55">
        <f>E25</f>
        <v>33927.440000000002</v>
      </c>
      <c r="P34" s="56">
        <f t="shared" ref="P34:P39" si="39">IF(O34,O34/$O$40,"")</f>
        <v>0.16362681878566043</v>
      </c>
    </row>
    <row r="35" spans="1:33" s="24" customFormat="1" ht="30" customHeight="1" x14ac:dyDescent="0.3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5" t="s">
        <v>1</v>
      </c>
      <c r="K35" s="96"/>
      <c r="L35" s="57">
        <f>G25</f>
        <v>67</v>
      </c>
      <c r="M35" s="8">
        <f t="shared" si="38"/>
        <v>0.31904761904761902</v>
      </c>
      <c r="N35" s="58">
        <f>I25</f>
        <v>48136.77</v>
      </c>
      <c r="O35" s="58">
        <f>J25</f>
        <v>55545.31</v>
      </c>
      <c r="P35" s="56">
        <f t="shared" si="39"/>
        <v>0.26788647695680345</v>
      </c>
    </row>
    <row r="36" spans="1:33" ht="30" customHeight="1" x14ac:dyDescent="0.3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95" t="s">
        <v>2</v>
      </c>
      <c r="K36" s="96"/>
      <c r="L36" s="57">
        <f>L25</f>
        <v>139</v>
      </c>
      <c r="M36" s="8">
        <f t="shared" si="38"/>
        <v>0.66190476190476188</v>
      </c>
      <c r="N36" s="58">
        <f>N25</f>
        <v>97620.69</v>
      </c>
      <c r="O36" s="58">
        <f>O25</f>
        <v>117873.7</v>
      </c>
      <c r="P36" s="56">
        <f t="shared" si="39"/>
        <v>0.56848670425753611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5" t="s">
        <v>34</v>
      </c>
      <c r="K37" s="9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5" t="s">
        <v>5</v>
      </c>
      <c r="K38" s="9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95" t="s">
        <v>4</v>
      </c>
      <c r="K39" s="9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3"/>
        <v>42</v>
      </c>
      <c r="C40" s="8">
        <f t="shared" si="34"/>
        <v>0.2</v>
      </c>
      <c r="D40" s="13">
        <f t="shared" si="35"/>
        <v>45772.619999999995</v>
      </c>
      <c r="E40" s="14">
        <f t="shared" si="36"/>
        <v>52494.11</v>
      </c>
      <c r="F40" s="21">
        <f t="shared" si="37"/>
        <v>0.25317100919740848</v>
      </c>
      <c r="G40" s="24"/>
      <c r="J40" s="97" t="s">
        <v>0</v>
      </c>
      <c r="K40" s="98"/>
      <c r="L40" s="79">
        <f>SUM(L34:L39)</f>
        <v>210</v>
      </c>
      <c r="M40" s="17">
        <f>SUM(M34:M39)</f>
        <v>1</v>
      </c>
      <c r="N40" s="80">
        <f>SUM(N34:N39)</f>
        <v>173796.66999999998</v>
      </c>
      <c r="O40" s="81">
        <f>SUM(O34:O39)</f>
        <v>207346.45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3"/>
        <v>167</v>
      </c>
      <c r="C41" s="8">
        <f t="shared" si="34"/>
        <v>0.79523809523809519</v>
      </c>
      <c r="D41" s="13">
        <f t="shared" si="35"/>
        <v>108128.04999999999</v>
      </c>
      <c r="E41" s="14">
        <f t="shared" si="36"/>
        <v>130778.18</v>
      </c>
      <c r="F41" s="21">
        <f t="shared" si="37"/>
        <v>0.63072302419453041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210</v>
      </c>
      <c r="C46" s="17">
        <f>SUM(C34:C45)</f>
        <v>1</v>
      </c>
      <c r="D46" s="18">
        <f>SUM(D34:D45)</f>
        <v>173796.66999999998</v>
      </c>
      <c r="E46" s="18">
        <f>SUM(E34:E45)</f>
        <v>207346.45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 xr:uid="{00000000-0004-0000-01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AG108"/>
  <sheetViews>
    <sheetView showGridLines="0" showZeros="0" topLeftCell="A4" zoomScale="80" zoomScaleNormal="80" workbookViewId="0">
      <selection activeCell="J22" sqref="J22"/>
    </sheetView>
  </sheetViews>
  <sheetFormatPr baseColWidth="10"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85" customHeigh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39</v>
      </c>
      <c r="B7" s="30" t="s">
        <v>59</v>
      </c>
      <c r="C7" s="31"/>
      <c r="D7" s="31"/>
      <c r="E7" s="31"/>
      <c r="F7" s="31"/>
      <c r="H7" s="69"/>
      <c r="I7" s="84" t="s">
        <v>46</v>
      </c>
      <c r="J7" s="85">
        <v>44876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SELECTIVES METROPOLITANES, S.A.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0.100000000000001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>
        <v>1</v>
      </c>
      <c r="C15" s="20">
        <f t="shared" si="0"/>
        <v>0.25</v>
      </c>
      <c r="D15" s="6">
        <v>53471.94</v>
      </c>
      <c r="E15" s="7">
        <v>64701.05</v>
      </c>
      <c r="F15" s="21">
        <f t="shared" si="1"/>
        <v>0.89744455769046172</v>
      </c>
      <c r="G15" s="2">
        <v>2</v>
      </c>
      <c r="H15" s="20">
        <f t="shared" si="2"/>
        <v>2.5974025974025976E-2</v>
      </c>
      <c r="I15" s="6">
        <v>73670</v>
      </c>
      <c r="J15" s="7">
        <v>89140.7</v>
      </c>
      <c r="K15" s="21">
        <f t="shared" si="3"/>
        <v>0.44737684598588329</v>
      </c>
      <c r="L15" s="2">
        <v>1</v>
      </c>
      <c r="M15" s="20">
        <f t="shared" si="4"/>
        <v>8.6206896551724137E-3</v>
      </c>
      <c r="N15" s="6">
        <v>19066.900000000001</v>
      </c>
      <c r="O15" s="7">
        <v>23070.95</v>
      </c>
      <c r="P15" s="21">
        <f t="shared" si="5"/>
        <v>3.5811650520188983E-2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1.2987012987012988E-2</v>
      </c>
      <c r="I18" s="65">
        <v>9220</v>
      </c>
      <c r="J18" s="66">
        <v>11156.2</v>
      </c>
      <c r="K18" s="63">
        <f t="shared" si="3"/>
        <v>5.5990423781591483E-2</v>
      </c>
      <c r="L18" s="67">
        <v>1</v>
      </c>
      <c r="M18" s="62">
        <f t="shared" si="4"/>
        <v>8.6206896551724137E-3</v>
      </c>
      <c r="N18" s="65">
        <v>416401.8</v>
      </c>
      <c r="O18" s="66">
        <v>503846.18</v>
      </c>
      <c r="P18" s="63">
        <f t="shared" si="5"/>
        <v>0.78209017461752683</v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17</v>
      </c>
      <c r="H19" s="20">
        <f t="shared" si="2"/>
        <v>0.22077922077922077</v>
      </c>
      <c r="I19" s="6">
        <v>6401.19</v>
      </c>
      <c r="J19" s="7">
        <v>6863.44</v>
      </c>
      <c r="K19" s="21">
        <f t="shared" si="3"/>
        <v>3.4446040246636507E-2</v>
      </c>
      <c r="L19" s="2">
        <v>25</v>
      </c>
      <c r="M19" s="20">
        <f t="shared" si="4"/>
        <v>0.21551724137931033</v>
      </c>
      <c r="N19" s="6">
        <v>15851.48</v>
      </c>
      <c r="O19" s="7">
        <v>19105.53</v>
      </c>
      <c r="P19" s="21">
        <f t="shared" si="5"/>
        <v>2.9656367135422954E-2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>
        <v>3</v>
      </c>
      <c r="C20" s="62">
        <f t="shared" si="0"/>
        <v>0.75</v>
      </c>
      <c r="D20" s="65">
        <v>6110.5</v>
      </c>
      <c r="E20" s="66">
        <v>7393.71</v>
      </c>
      <c r="F20" s="21">
        <f t="shared" si="1"/>
        <v>0.10255544230953816</v>
      </c>
      <c r="G20" s="64">
        <v>57</v>
      </c>
      <c r="H20" s="62">
        <f t="shared" si="2"/>
        <v>0.74025974025974028</v>
      </c>
      <c r="I20" s="65">
        <v>76204.600000000006</v>
      </c>
      <c r="J20" s="66">
        <v>92091.59</v>
      </c>
      <c r="K20" s="63">
        <f t="shared" si="3"/>
        <v>0.46218668998588874</v>
      </c>
      <c r="L20" s="64">
        <v>89</v>
      </c>
      <c r="M20" s="62">
        <f t="shared" si="4"/>
        <v>0.76724137931034486</v>
      </c>
      <c r="N20" s="65">
        <v>81225.460000000006</v>
      </c>
      <c r="O20" s="66">
        <v>98207.63</v>
      </c>
      <c r="P20" s="63">
        <f t="shared" si="5"/>
        <v>0.15244180772686114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22">SUM(B13:B24)</f>
        <v>4</v>
      </c>
      <c r="C25" s="17">
        <f t="shared" si="22"/>
        <v>1</v>
      </c>
      <c r="D25" s="18">
        <f t="shared" si="22"/>
        <v>59582.44</v>
      </c>
      <c r="E25" s="18">
        <f t="shared" si="22"/>
        <v>72094.760000000009</v>
      </c>
      <c r="F25" s="19">
        <f t="shared" si="22"/>
        <v>0.99999999999999989</v>
      </c>
      <c r="G25" s="16">
        <f t="shared" si="22"/>
        <v>77</v>
      </c>
      <c r="H25" s="17">
        <f t="shared" si="22"/>
        <v>1</v>
      </c>
      <c r="I25" s="18">
        <f t="shared" si="22"/>
        <v>165495.79</v>
      </c>
      <c r="J25" s="18">
        <f t="shared" si="22"/>
        <v>199251.93</v>
      </c>
      <c r="K25" s="19">
        <f t="shared" si="22"/>
        <v>1</v>
      </c>
      <c r="L25" s="16">
        <f t="shared" si="22"/>
        <v>116</v>
      </c>
      <c r="M25" s="17">
        <f t="shared" si="22"/>
        <v>1</v>
      </c>
      <c r="N25" s="18">
        <f t="shared" si="22"/>
        <v>532545.64</v>
      </c>
      <c r="O25" s="18">
        <f t="shared" si="22"/>
        <v>644230.29</v>
      </c>
      <c r="P25" s="19">
        <f t="shared" si="22"/>
        <v>0.99999999999999989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35" hidden="1" customHeight="1" x14ac:dyDescent="0.3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3">
      <c r="A28" s="143" t="str">
        <f>'CONTRACTACIO 1r TR 2022'!A28:Q28</f>
        <v>https://bcnroc.ajuntament.barcelona.cat/jspui/bitstream/11703/120899/5/GM_Pressupost_2021.pdf#page=209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99" t="s">
        <v>3</v>
      </c>
      <c r="K34" s="100"/>
      <c r="L34" s="54">
        <f>B25</f>
        <v>4</v>
      </c>
      <c r="M34" s="8">
        <f>IF(L34,L34/$L$40,"")</f>
        <v>2.030456852791878E-2</v>
      </c>
      <c r="N34" s="55">
        <f>D25</f>
        <v>59582.44</v>
      </c>
      <c r="O34" s="55">
        <f>E25</f>
        <v>72094.760000000009</v>
      </c>
      <c r="P34" s="56">
        <f>IF(O34,O34/$O$40,"")</f>
        <v>7.8742434087846994E-2</v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5" t="s">
        <v>1</v>
      </c>
      <c r="K35" s="96"/>
      <c r="L35" s="57">
        <f>G25</f>
        <v>77</v>
      </c>
      <c r="M35" s="8">
        <f>IF(L35,L35/$L$40,"")</f>
        <v>0.39086294416243655</v>
      </c>
      <c r="N35" s="58">
        <f>I25</f>
        <v>165495.79</v>
      </c>
      <c r="O35" s="58">
        <f>J25</f>
        <v>199251.93</v>
      </c>
      <c r="P35" s="56">
        <f>IF(O35,O35/$O$40,"")</f>
        <v>0.21762444267657319</v>
      </c>
    </row>
    <row r="36" spans="1:33" ht="30" customHeight="1" x14ac:dyDescent="0.3">
      <c r="A36" s="41" t="s">
        <v>19</v>
      </c>
      <c r="B36" s="12">
        <f t="shared" si="23"/>
        <v>4</v>
      </c>
      <c r="C36" s="8">
        <f t="shared" si="24"/>
        <v>2.030456852791878E-2</v>
      </c>
      <c r="D36" s="13">
        <f t="shared" si="25"/>
        <v>146208.84</v>
      </c>
      <c r="E36" s="14">
        <f t="shared" si="26"/>
        <v>176912.7</v>
      </c>
      <c r="F36" s="21">
        <f t="shared" si="27"/>
        <v>0.19322536920926084</v>
      </c>
      <c r="G36" s="24"/>
      <c r="J36" s="95" t="s">
        <v>2</v>
      </c>
      <c r="K36" s="96"/>
      <c r="L36" s="57">
        <f>L25</f>
        <v>116</v>
      </c>
      <c r="M36" s="8">
        <f>IF(L36,L36/$L$40,"")</f>
        <v>0.58883248730964466</v>
      </c>
      <c r="N36" s="58">
        <f>N25</f>
        <v>532545.64</v>
      </c>
      <c r="O36" s="58">
        <f>O25</f>
        <v>644230.29</v>
      </c>
      <c r="P36" s="56">
        <f>IF(O36,O36/$O$40,"")</f>
        <v>0.70363312323557992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5" t="s">
        <v>34</v>
      </c>
      <c r="K37" s="9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5" t="s">
        <v>5</v>
      </c>
      <c r="K38" s="9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2</v>
      </c>
      <c r="C39" s="8">
        <f t="shared" si="24"/>
        <v>1.015228426395939E-2</v>
      </c>
      <c r="D39" s="13">
        <f t="shared" si="25"/>
        <v>425621.8</v>
      </c>
      <c r="E39" s="22">
        <f t="shared" si="26"/>
        <v>515002.38</v>
      </c>
      <c r="F39" s="21">
        <f t="shared" si="27"/>
        <v>0.56248943698868448</v>
      </c>
      <c r="G39" s="24"/>
      <c r="J39" s="95" t="s">
        <v>4</v>
      </c>
      <c r="K39" s="9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42</v>
      </c>
      <c r="C40" s="8">
        <f t="shared" si="24"/>
        <v>0.21319796954314721</v>
      </c>
      <c r="D40" s="13">
        <f t="shared" si="25"/>
        <v>22252.67</v>
      </c>
      <c r="E40" s="14">
        <f t="shared" si="26"/>
        <v>25968.969999999998</v>
      </c>
      <c r="F40" s="21">
        <f t="shared" si="27"/>
        <v>2.8363502542407739E-2</v>
      </c>
      <c r="G40" s="24"/>
      <c r="J40" s="97" t="s">
        <v>0</v>
      </c>
      <c r="K40" s="98"/>
      <c r="L40" s="79">
        <f>SUM(L34:L39)</f>
        <v>197</v>
      </c>
      <c r="M40" s="17">
        <f>SUM(M34:M39)</f>
        <v>1</v>
      </c>
      <c r="N40" s="80">
        <f>SUM(N34:N39)</f>
        <v>757623.87</v>
      </c>
      <c r="O40" s="81">
        <f>SUM(O34:O39)</f>
        <v>915576.98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149</v>
      </c>
      <c r="C41" s="8">
        <f t="shared" si="24"/>
        <v>0.75634517766497467</v>
      </c>
      <c r="D41" s="13">
        <f t="shared" si="25"/>
        <v>163540.56</v>
      </c>
      <c r="E41" s="14">
        <f t="shared" si="26"/>
        <v>197692.93</v>
      </c>
      <c r="F41" s="21">
        <f t="shared" si="27"/>
        <v>0.215921691259647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197</v>
      </c>
      <c r="C46" s="17">
        <f>SUM(C34:C45)</f>
        <v>1</v>
      </c>
      <c r="D46" s="18">
        <f>SUM(D34:D45)</f>
        <v>757623.87000000011</v>
      </c>
      <c r="E46" s="18">
        <f>SUM(E34:E45)</f>
        <v>915576.98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 xr:uid="{00000000-0004-0000-02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AG108"/>
  <sheetViews>
    <sheetView showGridLines="0" showZeros="0" tabSelected="1" topLeftCell="A4" zoomScale="80" zoomScaleNormal="80" workbookViewId="0">
      <selection activeCell="O16" sqref="O16"/>
    </sheetView>
  </sheetViews>
  <sheetFormatPr baseColWidth="10"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85" customHeigh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40</v>
      </c>
      <c r="B7" s="30" t="s">
        <v>60</v>
      </c>
      <c r="C7" s="31"/>
      <c r="D7" s="31"/>
      <c r="E7" s="31"/>
      <c r="F7" s="31"/>
      <c r="H7" s="69"/>
      <c r="I7" s="84" t="s">
        <v>46</v>
      </c>
      <c r="J7" s="85">
        <v>44953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SELECTIVES METROPOLITANES, S.A.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1.3157894736842105E-2</v>
      </c>
      <c r="I15" s="6">
        <v>18033.240000000002</v>
      </c>
      <c r="J15" s="7">
        <v>21820.22</v>
      </c>
      <c r="K15" s="21">
        <f t="shared" si="3"/>
        <v>0.15530374743737166</v>
      </c>
      <c r="L15" s="2">
        <v>2</v>
      </c>
      <c r="M15" s="20">
        <f>IF(L15,L15/$L$25,"")</f>
        <v>1.4285714285714285E-2</v>
      </c>
      <c r="N15" s="6">
        <v>77955</v>
      </c>
      <c r="O15" s="7">
        <v>94325.55</v>
      </c>
      <c r="P15" s="21">
        <f>IF(O15,O15/$O$25,"")</f>
        <v>0.41368443918334757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16</v>
      </c>
      <c r="H19" s="20">
        <f t="shared" si="2"/>
        <v>0.21052631578947367</v>
      </c>
      <c r="I19" s="6">
        <v>8879.35</v>
      </c>
      <c r="J19" s="7">
        <v>9817.91</v>
      </c>
      <c r="K19" s="21">
        <f t="shared" si="3"/>
        <v>6.9878223730230282E-2</v>
      </c>
      <c r="L19" s="2">
        <v>55</v>
      </c>
      <c r="M19" s="20">
        <f>IF(L19,L19/$L$25,"")</f>
        <v>0.39285714285714285</v>
      </c>
      <c r="N19" s="6">
        <v>65914.69</v>
      </c>
      <c r="O19" s="7">
        <v>79756.77</v>
      </c>
      <c r="P19" s="21">
        <f>IF(O19,O19/$O$25,"")</f>
        <v>0.34979000566151208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3">
      <c r="A20" s="76" t="s">
        <v>29</v>
      </c>
      <c r="B20" s="64">
        <v>1</v>
      </c>
      <c r="C20" s="62">
        <f t="shared" si="0"/>
        <v>1</v>
      </c>
      <c r="D20" s="65">
        <v>2797</v>
      </c>
      <c r="E20" s="66">
        <v>3384.37</v>
      </c>
      <c r="F20" s="21">
        <f t="shared" si="1"/>
        <v>1</v>
      </c>
      <c r="G20" s="64">
        <v>59</v>
      </c>
      <c r="H20" s="62">
        <f t="shared" si="2"/>
        <v>0.77631578947368418</v>
      </c>
      <c r="I20" s="65">
        <v>90788.91</v>
      </c>
      <c r="J20" s="66">
        <v>108862.15</v>
      </c>
      <c r="K20" s="63">
        <f t="shared" si="3"/>
        <v>0.77481802883239803</v>
      </c>
      <c r="L20" s="64">
        <v>83</v>
      </c>
      <c r="M20" s="62">
        <f>IF(L20,L20/$L$25,"")</f>
        <v>0.59285714285714286</v>
      </c>
      <c r="N20" s="65">
        <v>44675.41</v>
      </c>
      <c r="O20" s="66">
        <v>53930.97</v>
      </c>
      <c r="P20" s="63">
        <f>IF(O20,O20/$O$25,"")</f>
        <v>0.23652555515514029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0">SUM(B13:B24)</f>
        <v>1</v>
      </c>
      <c r="C25" s="17">
        <f t="shared" si="30"/>
        <v>1</v>
      </c>
      <c r="D25" s="18">
        <f t="shared" si="30"/>
        <v>2797</v>
      </c>
      <c r="E25" s="18">
        <f t="shared" si="30"/>
        <v>3384.37</v>
      </c>
      <c r="F25" s="19">
        <f t="shared" si="30"/>
        <v>1</v>
      </c>
      <c r="G25" s="16">
        <f t="shared" si="30"/>
        <v>76</v>
      </c>
      <c r="H25" s="17">
        <f t="shared" si="30"/>
        <v>1</v>
      </c>
      <c r="I25" s="18">
        <f t="shared" si="30"/>
        <v>117701.5</v>
      </c>
      <c r="J25" s="18">
        <f t="shared" si="30"/>
        <v>140500.28</v>
      </c>
      <c r="K25" s="19">
        <f t="shared" si="30"/>
        <v>1</v>
      </c>
      <c r="L25" s="16">
        <f t="shared" si="30"/>
        <v>140</v>
      </c>
      <c r="M25" s="17">
        <f t="shared" si="30"/>
        <v>1</v>
      </c>
      <c r="N25" s="18">
        <f t="shared" si="30"/>
        <v>188545.1</v>
      </c>
      <c r="O25" s="18">
        <f t="shared" si="30"/>
        <v>228013.29</v>
      </c>
      <c r="P25" s="19">
        <f t="shared" si="30"/>
        <v>0.99999999999999989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35" hidden="1" customHeight="1" x14ac:dyDescent="0.3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3">
      <c r="A28" s="143" t="str">
        <f>'CONTRACTACIO 1r TR 2022'!A28:Q28</f>
        <v>https://bcnroc.ajuntament.barcelona.cat/jspui/bitstream/11703/120899/5/GM_Pressupost_2021.pdf#page=209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99" t="s">
        <v>3</v>
      </c>
      <c r="K34" s="100"/>
      <c r="L34" s="54">
        <f>B25</f>
        <v>1</v>
      </c>
      <c r="M34" s="8">
        <f t="shared" ref="M34:M39" si="36">IF(L34,L34/$L$40,"")</f>
        <v>4.608294930875576E-3</v>
      </c>
      <c r="N34" s="55">
        <f>D25</f>
        <v>2797</v>
      </c>
      <c r="O34" s="55">
        <f>E25</f>
        <v>3384.37</v>
      </c>
      <c r="P34" s="56">
        <f t="shared" ref="P34:P39" si="37">IF(O34,O34/$O$40,"")</f>
        <v>9.1002655190830038E-3</v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5" t="s">
        <v>1</v>
      </c>
      <c r="K35" s="96"/>
      <c r="L35" s="57">
        <f>G25</f>
        <v>76</v>
      </c>
      <c r="M35" s="8">
        <f t="shared" si="36"/>
        <v>0.35023041474654376</v>
      </c>
      <c r="N35" s="58">
        <f>I25</f>
        <v>117701.5</v>
      </c>
      <c r="O35" s="58">
        <f>J25</f>
        <v>140500.28</v>
      </c>
      <c r="P35" s="56">
        <f t="shared" si="37"/>
        <v>0.37779257395187504</v>
      </c>
    </row>
    <row r="36" spans="1:33" ht="30" customHeight="1" x14ac:dyDescent="0.3">
      <c r="A36" s="41" t="s">
        <v>19</v>
      </c>
      <c r="B36" s="12">
        <f t="shared" si="31"/>
        <v>3</v>
      </c>
      <c r="C36" s="8">
        <f t="shared" si="32"/>
        <v>1.3824884792626729E-2</v>
      </c>
      <c r="D36" s="13">
        <f t="shared" si="33"/>
        <v>95988.24</v>
      </c>
      <c r="E36" s="14">
        <f t="shared" si="34"/>
        <v>116145.77</v>
      </c>
      <c r="F36" s="21">
        <f t="shared" si="35"/>
        <v>0.31230549435148797</v>
      </c>
      <c r="G36" s="24"/>
      <c r="J36" s="95" t="s">
        <v>2</v>
      </c>
      <c r="K36" s="96"/>
      <c r="L36" s="57">
        <f>L25</f>
        <v>140</v>
      </c>
      <c r="M36" s="8">
        <f t="shared" si="36"/>
        <v>0.64516129032258063</v>
      </c>
      <c r="N36" s="58">
        <f>N25</f>
        <v>188545.1</v>
      </c>
      <c r="O36" s="58">
        <f>O25</f>
        <v>228013.29</v>
      </c>
      <c r="P36" s="56">
        <f t="shared" si="37"/>
        <v>0.61310716052904191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5" t="s">
        <v>34</v>
      </c>
      <c r="K37" s="9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5" t="s">
        <v>5</v>
      </c>
      <c r="K38" s="9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95" t="s">
        <v>4</v>
      </c>
      <c r="K39" s="9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71</v>
      </c>
      <c r="C40" s="8">
        <f t="shared" si="32"/>
        <v>0.32718894009216593</v>
      </c>
      <c r="D40" s="13">
        <f t="shared" si="33"/>
        <v>74794.040000000008</v>
      </c>
      <c r="E40" s="14">
        <f t="shared" si="34"/>
        <v>89574.680000000008</v>
      </c>
      <c r="F40" s="21">
        <f t="shared" si="35"/>
        <v>0.2408582311587959</v>
      </c>
      <c r="G40" s="24"/>
      <c r="J40" s="97" t="s">
        <v>0</v>
      </c>
      <c r="K40" s="98"/>
      <c r="L40" s="79">
        <f>SUM(L34:L39)</f>
        <v>217</v>
      </c>
      <c r="M40" s="17">
        <f>SUM(M34:M39)</f>
        <v>1</v>
      </c>
      <c r="N40" s="80">
        <f>SUM(N34:N39)</f>
        <v>309043.59999999998</v>
      </c>
      <c r="O40" s="81">
        <f>SUM(O34:O39)</f>
        <v>371897.94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143</v>
      </c>
      <c r="C41" s="8">
        <f t="shared" si="32"/>
        <v>0.65898617511520741</v>
      </c>
      <c r="D41" s="13">
        <f t="shared" si="33"/>
        <v>138261.32</v>
      </c>
      <c r="E41" s="14">
        <f t="shared" si="34"/>
        <v>166177.49</v>
      </c>
      <c r="F41" s="21">
        <f t="shared" si="35"/>
        <v>0.44683627448971613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217</v>
      </c>
      <c r="C46" s="17">
        <f>SUM(C34:C45)</f>
        <v>1</v>
      </c>
      <c r="D46" s="18">
        <f>SUM(D34:D45)</f>
        <v>309043.60000000003</v>
      </c>
      <c r="E46" s="18">
        <f>SUM(E34:E45)</f>
        <v>371897.94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G109"/>
  <sheetViews>
    <sheetView showGridLines="0" showZeros="0" zoomScale="80" zoomScaleNormal="80" workbookViewId="0">
      <selection activeCell="G8" sqref="G8"/>
    </sheetView>
  </sheetViews>
  <sheetFormatPr baseColWidth="10" defaultColWidth="9.109375" defaultRowHeight="14.4" x14ac:dyDescent="0.3"/>
  <cols>
    <col min="1" max="1" width="30.44140625" style="26" customWidth="1"/>
    <col min="2" max="2" width="11.109375" style="59" customWidth="1"/>
    <col min="3" max="3" width="10.5546875" style="26" customWidth="1"/>
    <col min="4" max="4" width="19.109375" style="26" customWidth="1"/>
    <col min="5" max="5" width="19.55468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1" width="11.44140625" style="26" customWidth="1"/>
    <col min="12" max="12" width="11.5546875" style="26" customWidth="1"/>
    <col min="13" max="13" width="10.5546875" style="26" customWidth="1"/>
    <col min="14" max="14" width="20.1093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3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55</v>
      </c>
      <c r="B7" s="30" t="s">
        <v>61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SELECTIVES METROPOLITANES, S.A.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44" t="s">
        <v>6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6"/>
    </row>
    <row r="11" spans="1:31" ht="30" customHeight="1" thickBot="1" x14ac:dyDescent="0.35">
      <c r="A11" s="147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3" t="s">
        <v>4</v>
      </c>
      <c r="W11" s="114"/>
      <c r="X11" s="114"/>
      <c r="Y11" s="114"/>
      <c r="Z11" s="115"/>
      <c r="AA11" s="116" t="s">
        <v>5</v>
      </c>
      <c r="AB11" s="117"/>
      <c r="AC11" s="117"/>
      <c r="AD11" s="117"/>
      <c r="AE11" s="118"/>
    </row>
    <row r="12" spans="1:31" ht="39" customHeight="1" thickBot="1" x14ac:dyDescent="0.35">
      <c r="A12" s="148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3">
      <c r="A13" s="39" t="s">
        <v>25</v>
      </c>
      <c r="B13" s="9">
        <f>'CONTRACTACIO 1r TR 2022'!B13+'CONTRACTACIO 2n TR 2022'!B13+'CONTRACTACIO 3r TR 2022'!B13+'CONTRACTACIO 4t TR 2022'!B13</f>
        <v>1</v>
      </c>
      <c r="C13" s="20">
        <f t="shared" ref="C13:C24" si="0">IF(B13,B13/$B$25,"")</f>
        <v>8.3333333333333329E-2</v>
      </c>
      <c r="D13" s="10">
        <f>'CONTRACTACIO 1r TR 2022'!D13+'CONTRACTACIO 2n TR 2022'!D13+'CONTRACTACIO 3r TR 2022'!D13+'CONTRACTACIO 4t TR 2022'!D13</f>
        <v>19896</v>
      </c>
      <c r="E13" s="10">
        <f>'CONTRACTACIO 1r TR 2022'!E13+'CONTRACTACIO 2n TR 2022'!E13+'CONTRACTACIO 3r TR 2022'!E13+'CONTRACTACIO 4t TR 2022'!E13</f>
        <v>24074.16</v>
      </c>
      <c r="F13" s="21">
        <f t="shared" ref="F13:F24" si="1">IF(E13,E13/$E$25,"")</f>
        <v>0.18663525554843527</v>
      </c>
      <c r="G13" s="9">
        <f>'CONTRACTACIO 1r TR 2022'!G13+'CONTRACTACIO 2n TR 2022'!G13+'CONTRACTACIO 3r TR 2022'!G13+'CONTRACTACIO 4t TR 2022'!G13</f>
        <v>2</v>
      </c>
      <c r="H13" s="20">
        <f t="shared" ref="H13:H24" si="2">IF(G13,G13/$G$25,"")</f>
        <v>6.6225165562913907E-3</v>
      </c>
      <c r="I13" s="10">
        <f>'CONTRACTACIO 1r TR 2022'!I13+'CONTRACTACIO 2n TR 2022'!I13+'CONTRACTACIO 3r TR 2022'!I13+'CONTRACTACIO 4t TR 2022'!I13</f>
        <v>1204629.58</v>
      </c>
      <c r="J13" s="10">
        <f>'CONTRACTACIO 1r TR 2022'!J13+'CONTRACTACIO 2n TR 2022'!J13+'CONTRACTACIO 3r TR 2022'!J13+'CONTRACTACIO 4t TR 2022'!J13</f>
        <v>1326302.05</v>
      </c>
      <c r="K13" s="21">
        <f t="shared" ref="K13:K24" si="3">IF(J13,J13/$J$25,"")</f>
        <v>0.6581102492888794</v>
      </c>
      <c r="L13" s="9">
        <f>'CONTRACTACIO 1r TR 2022'!L13+'CONTRACTACIO 2n TR 2022'!L13+'CONTRACTACIO 3r TR 2022'!L13+'CONTRACTACIO 4t TR 2022'!L13</f>
        <v>0</v>
      </c>
      <c r="M13" s="20" t="str">
        <f t="shared" ref="M13:M24" si="4">IF(L13,L13/$L$25,"")</f>
        <v/>
      </c>
      <c r="N13" s="10">
        <f>'CONTRACTACIO 1r TR 2022'!N13+'CONTRACTACIO 2n TR 2022'!N13+'CONTRACTACIO 3r TR 2022'!N13+'CONTRACTACIO 4t TR 2022'!N13</f>
        <v>0</v>
      </c>
      <c r="O13" s="10">
        <f>'CONTRACTACIO 1r TR 2022'!O13+'CONTRACTACIO 2n TR 2022'!O13+'CONTRACTACIO 3r TR 2022'!O13+'CONTRACTACIO 4t TR 2022'!O13</f>
        <v>0</v>
      </c>
      <c r="P13" s="21" t="str">
        <f t="shared" ref="P13:P24" si="5">IF(O13,O13/$O$25,"")</f>
        <v/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9">
        <f>'CONTRACTACIO 1r TR 2022'!B15+'CONTRACTACIO 2n TR 2022'!B15+'CONTRACTACIO 3r TR 2022'!B15+'CONTRACTACIO 4t TR 2022'!B15</f>
        <v>1</v>
      </c>
      <c r="C15" s="20">
        <f t="shared" si="0"/>
        <v>8.3333333333333329E-2</v>
      </c>
      <c r="D15" s="13">
        <f>'CONTRACTACIO 1r TR 2022'!D15+'CONTRACTACIO 2n TR 2022'!D15+'CONTRACTACIO 3r TR 2022'!D15+'CONTRACTACIO 4t TR 2022'!D15</f>
        <v>53471.94</v>
      </c>
      <c r="E15" s="13">
        <f>'CONTRACTACIO 1r TR 2022'!E15+'CONTRACTACIO 2n TR 2022'!E15+'CONTRACTACIO 3r TR 2022'!E15+'CONTRACTACIO 4t TR 2022'!E15</f>
        <v>64701.05</v>
      </c>
      <c r="F15" s="21">
        <f t="shared" si="1"/>
        <v>0.50159577742285044</v>
      </c>
      <c r="G15" s="9">
        <f>'CONTRACTACIO 1r TR 2022'!G15+'CONTRACTACIO 2n TR 2022'!G15+'CONTRACTACIO 3r TR 2022'!G15+'CONTRACTACIO 4t TR 2022'!G15</f>
        <v>3</v>
      </c>
      <c r="H15" s="20">
        <f t="shared" si="2"/>
        <v>9.9337748344370865E-3</v>
      </c>
      <c r="I15" s="13">
        <f>'CONTRACTACIO 1r TR 2022'!I15+'CONTRACTACIO 2n TR 2022'!I15+'CONTRACTACIO 3r TR 2022'!I15+'CONTRACTACIO 4t TR 2022'!I15</f>
        <v>91703.24</v>
      </c>
      <c r="J15" s="13">
        <f>'CONTRACTACIO 1r TR 2022'!J15+'CONTRACTACIO 2n TR 2022'!J15+'CONTRACTACIO 3r TR 2022'!J15+'CONTRACTACIO 4t TR 2022'!J15</f>
        <v>110960.92</v>
      </c>
      <c r="K15" s="21">
        <f t="shared" si="3"/>
        <v>5.5058739238564393E-2</v>
      </c>
      <c r="L15" s="9">
        <f>'CONTRACTACIO 1r TR 2022'!L15+'CONTRACTACIO 2n TR 2022'!L15+'CONTRACTACIO 3r TR 2022'!L15+'CONTRACTACIO 4t TR 2022'!L15</f>
        <v>3</v>
      </c>
      <c r="M15" s="20">
        <f t="shared" si="4"/>
        <v>5.3475935828877002E-3</v>
      </c>
      <c r="N15" s="13">
        <f>'CONTRACTACIO 1r TR 2022'!N15+'CONTRACTACIO 2n TR 2022'!N15+'CONTRACTACIO 3r TR 2022'!N15+'CONTRACTACIO 4t TR 2022'!N15</f>
        <v>97021.9</v>
      </c>
      <c r="O15" s="13">
        <f>'CONTRACTACIO 1r TR 2022'!O15+'CONTRACTACIO 2n TR 2022'!O15+'CONTRACTACIO 3r TR 2022'!O15+'CONTRACTACIO 4t TR 2022'!O15</f>
        <v>117396.5</v>
      </c>
      <c r="P15" s="21">
        <f t="shared" si="5"/>
        <v>0.10473831716300371</v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0" customFormat="1" ht="36" customHeight="1" x14ac:dyDescent="0.3">
      <c r="A18" s="42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2</v>
      </c>
      <c r="H18" s="20">
        <f t="shared" si="2"/>
        <v>6.6225165562913907E-3</v>
      </c>
      <c r="I18" s="13">
        <f>'CONTRACTACIO 1r TR 2022'!I18+'CONTRACTACIO 2n TR 2022'!I18+'CONTRACTACIO 3r TR 2022'!I18+'CONTRACTACIO 4t TR 2022'!I18</f>
        <v>189268.68</v>
      </c>
      <c r="J18" s="13">
        <f>'CONTRACTACIO 1r TR 2022'!J18+'CONTRACTACIO 2n TR 2022'!J18+'CONTRACTACIO 3r TR 2022'!J18+'CONTRACTACIO 4t TR 2022'!J18</f>
        <v>229015.1</v>
      </c>
      <c r="K18" s="21">
        <f t="shared" si="3"/>
        <v>0.1136371496612839</v>
      </c>
      <c r="L18" s="9">
        <f>'CONTRACTACIO 1r TR 2022'!L18+'CONTRACTACIO 2n TR 2022'!L18+'CONTRACTACIO 3r TR 2022'!L18+'CONTRACTACIO 4t TR 2022'!L18</f>
        <v>1</v>
      </c>
      <c r="M18" s="20">
        <f t="shared" si="4"/>
        <v>1.7825311942959001E-3</v>
      </c>
      <c r="N18" s="13">
        <f>'CONTRACTACIO 1r TR 2022'!N18+'CONTRACTACIO 2n TR 2022'!N18+'CONTRACTACIO 3r TR 2022'!N18+'CONTRACTACIO 4t TR 2022'!N18</f>
        <v>416401.8</v>
      </c>
      <c r="O18" s="13">
        <f>'CONTRACTACIO 1r TR 2022'!O18+'CONTRACTACIO 2n TR 2022'!O18+'CONTRACTACIO 3r TR 2022'!O18+'CONTRACTACIO 4t TR 2022'!O18</f>
        <v>503846.18</v>
      </c>
      <c r="P18" s="21">
        <f t="shared" si="5"/>
        <v>0.44951937240214024</v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0" customFormat="1" ht="36" customHeight="1" x14ac:dyDescent="0.3">
      <c r="A19" s="42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80</v>
      </c>
      <c r="H19" s="20">
        <f t="shared" si="2"/>
        <v>0.26490066225165565</v>
      </c>
      <c r="I19" s="13">
        <f>'CONTRACTACIO 1r TR 2022'!I19+'CONTRACTACIO 2n TR 2022'!I19+'CONTRACTACIO 3r TR 2022'!I19+'CONTRACTACIO 4t TR 2022'!I19</f>
        <v>44513.25</v>
      </c>
      <c r="J19" s="13">
        <f>'CONTRACTACIO 1r TR 2022'!J19+'CONTRACTACIO 2n TR 2022'!J19+'CONTRACTACIO 3r TR 2022'!J19+'CONTRACTACIO 4t TR 2022'!J19</f>
        <v>48993.210000000006</v>
      </c>
      <c r="K19" s="21">
        <f t="shared" si="3"/>
        <v>2.4310400218835838E-2</v>
      </c>
      <c r="L19" s="9">
        <f>'CONTRACTACIO 1r TR 2022'!L19+'CONTRACTACIO 2n TR 2022'!L19+'CONTRACTACIO 3r TR 2022'!L19+'CONTRACTACIO 4t TR 2022'!L19</f>
        <v>97</v>
      </c>
      <c r="M19" s="20">
        <f t="shared" si="4"/>
        <v>0.17290552584670232</v>
      </c>
      <c r="N19" s="13">
        <f>'CONTRACTACIO 1r TR 2022'!N19+'CONTRACTACIO 2n TR 2022'!N19+'CONTRACTACIO 3r TR 2022'!N19+'CONTRACTACIO 4t TR 2022'!N19</f>
        <v>111810.76000000001</v>
      </c>
      <c r="O19" s="13">
        <f>'CONTRACTACIO 1r TR 2022'!O19+'CONTRACTACIO 2n TR 2022'!O19+'CONTRACTACIO 3r TR 2022'!O19+'CONTRACTACIO 4t TR 2022'!O19</f>
        <v>135025.68</v>
      </c>
      <c r="P19" s="21">
        <f t="shared" si="5"/>
        <v>0.12046664506173733</v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0" customFormat="1" ht="36" customHeight="1" x14ac:dyDescent="0.3">
      <c r="A20" s="43" t="s">
        <v>29</v>
      </c>
      <c r="B20" s="9">
        <f>'CONTRACTACIO 1r TR 2022'!B20+'CONTRACTACIO 2n TR 2022'!B20+'CONTRACTACIO 3r TR 2022'!B20+'CONTRACTACIO 4t TR 2022'!B20</f>
        <v>10</v>
      </c>
      <c r="C20" s="20">
        <f t="shared" si="0"/>
        <v>0.83333333333333337</v>
      </c>
      <c r="D20" s="13">
        <f>'CONTRACTACIO 1r TR 2022'!D20+'CONTRACTACIO 2n TR 2022'!D20+'CONTRACTACIO 3r TR 2022'!D20+'CONTRACTACIO 4t TR 2022'!D20</f>
        <v>33235.71</v>
      </c>
      <c r="E20" s="13">
        <f>'CONTRACTACIO 1r TR 2022'!E20+'CONTRACTACIO 2n TR 2022'!E20+'CONTRACTACIO 3r TR 2022'!E20+'CONTRACTACIO 4t TR 2022'!E20</f>
        <v>40215.21</v>
      </c>
      <c r="F20" s="21">
        <f t="shared" si="1"/>
        <v>0.31176896702871421</v>
      </c>
      <c r="G20" s="9">
        <f>'CONTRACTACIO 1r TR 2022'!G20+'CONTRACTACIO 2n TR 2022'!G20+'CONTRACTACIO 3r TR 2022'!G20+'CONTRACTACIO 4t TR 2022'!G20</f>
        <v>215</v>
      </c>
      <c r="H20" s="20">
        <f t="shared" si="2"/>
        <v>0.71192052980132448</v>
      </c>
      <c r="I20" s="13">
        <f>'CONTRACTACIO 1r TR 2022'!I20+'CONTRACTACIO 2n TR 2022'!I20+'CONTRACTACIO 3r TR 2022'!I20+'CONTRACTACIO 4t TR 2022'!I20</f>
        <v>249330.12000000002</v>
      </c>
      <c r="J20" s="13">
        <f>'CONTRACTACIO 1r TR 2022'!J20+'CONTRACTACIO 2n TR 2022'!J20+'CONTRACTACIO 3r TR 2022'!J20+'CONTRACTACIO 4t TR 2022'!J20</f>
        <v>300047.66000000003</v>
      </c>
      <c r="K20" s="21">
        <f t="shared" si="3"/>
        <v>0.14888346159243659</v>
      </c>
      <c r="L20" s="9">
        <f>'CONTRACTACIO 1r TR 2022'!L20+'CONTRACTACIO 2n TR 2022'!L20+'CONTRACTACIO 3r TR 2022'!L20+'CONTRACTACIO 4t TR 2022'!L20</f>
        <v>460</v>
      </c>
      <c r="M20" s="20">
        <f t="shared" si="4"/>
        <v>0.81996434937611407</v>
      </c>
      <c r="N20" s="13">
        <f>'CONTRACTACIO 1r TR 2022'!N20+'CONTRACTACIO 2n TR 2022'!N20+'CONTRACTACIO 3r TR 2022'!N20+'CONTRACTACIO 4t TR 2022'!N20</f>
        <v>302193.38</v>
      </c>
      <c r="O20" s="13">
        <f>'CONTRACTACIO 1r TR 2022'!O20+'CONTRACTACIO 2n TR 2022'!O20+'CONTRACTACIO 3r TR 2022'!O20+'CONTRACTACIO 4t TR 2022'!O20</f>
        <v>364586.95999999996</v>
      </c>
      <c r="P20" s="21">
        <f t="shared" si="5"/>
        <v>0.32527566537311881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0" customFormat="1" ht="39.9" hidden="1" customHeight="1" x14ac:dyDescent="0.3">
      <c r="A21" s="44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0" customFormat="1" ht="39.9" customHeight="1" x14ac:dyDescent="0.3">
      <c r="A22" s="86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14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14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14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14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14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14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77">
        <f>'CONTRACTACIO 1r TR 2022'!B23+'CONTRACTACIO 2n TR 2022'!B23+'CONTRACTACIO 3r TR 2022'!B23+'CONTRACTACIO 4t TR 2022'!B23</f>
        <v>0</v>
      </c>
      <c r="C23" s="62" t="str">
        <f t="shared" si="0"/>
        <v/>
      </c>
      <c r="D23" s="73">
        <f>'CONTRACTACIO 1r TR 2022'!D23+'CONTRACTACIO 2n TR 2022'!D23+'CONTRACTACIO 3r TR 2022'!D23+'CONTRACTACIO 4t TR 2022'!D23</f>
        <v>0</v>
      </c>
      <c r="E23" s="74">
        <f>'CONTRACTACIO 1r TR 2022'!E23+'CONTRACTACIO 2n TR 2022'!E23+'CONTRACTACIO 3r TR 2022'!E23+'CONTRACTACIO 4t TR 2022'!E23</f>
        <v>0</v>
      </c>
      <c r="F23" s="63" t="str">
        <f t="shared" si="1"/>
        <v/>
      </c>
      <c r="G23" s="77">
        <f>'CONTRACTACIO 1r TR 2022'!G23+'CONTRACTACIO 2n TR 2022'!G23+'CONTRACTACIO 3r TR 2022'!G23+'CONTRACTACIO 4t TR 2022'!G23</f>
        <v>0</v>
      </c>
      <c r="H23" s="62" t="str">
        <f t="shared" si="2"/>
        <v/>
      </c>
      <c r="I23" s="73">
        <f>'CONTRACTACIO 1r TR 2022'!I23+'CONTRACTACIO 2n TR 2022'!I23+'CONTRACTACIO 3r TR 2022'!I23+'CONTRACTACIO 4t TR 2022'!I23</f>
        <v>0</v>
      </c>
      <c r="J23" s="74">
        <f>'CONTRACTACIO 1r TR 2022'!J23+'CONTRACTACIO 2n TR 2022'!J23+'CONTRACTACIO 3r TR 2022'!J23+'CONTRACTACIO 4t TR 2022'!J23</f>
        <v>0</v>
      </c>
      <c r="K23" s="63" t="str">
        <f t="shared" si="3"/>
        <v/>
      </c>
      <c r="L23" s="77">
        <f>'CONTRACTACIO 1r TR 2022'!L23+'CONTRACTACIO 2n TR 2022'!L23+'CONTRACTACIO 3r TR 2022'!L23+'CONTRACTACIO 4t TR 2022'!L23</f>
        <v>0</v>
      </c>
      <c r="M23" s="62" t="str">
        <f t="shared" si="4"/>
        <v/>
      </c>
      <c r="N23" s="73">
        <f>'CONTRACTACIO 1r TR 2022'!N23+'CONTRACTACIO 2n TR 2022'!N23+'CONTRACTACIO 3r TR 2022'!N23+'CONTRACTACIO 4t TR 2022'!N23</f>
        <v>0</v>
      </c>
      <c r="O23" s="74">
        <f>'CONTRACTACIO 1r TR 2022'!O23+'CONTRACTACIO 2n TR 2022'!O23+'CONTRACTACIO 3r TR 2022'!O23+'CONTRACTACIO 4t TR 2022'!O23</f>
        <v>0</v>
      </c>
      <c r="P23" s="63" t="str">
        <f t="shared" si="5"/>
        <v/>
      </c>
      <c r="Q23" s="77">
        <f>'CONTRACTACIO 1r TR 2022'!Q23+'CONTRACTACIO 2n TR 2022'!Q23+'CONTRACTACIO 3r TR 2022'!Q23+'CONTRACTACIO 4t TR 2022'!Q23</f>
        <v>0</v>
      </c>
      <c r="R23" s="62" t="str">
        <f t="shared" si="6"/>
        <v/>
      </c>
      <c r="S23" s="73">
        <f>'CONTRACTACIO 1r TR 2022'!S23+'CONTRACTACIO 2n TR 2022'!S23+'CONTRACTACIO 3r TR 2022'!S23+'CONTRACTACIO 4t TR 2022'!S23</f>
        <v>0</v>
      </c>
      <c r="T23" s="74">
        <f>'CONTRACTACIO 1r TR 2022'!T23+'CONTRACTACIO 2n TR 2022'!T23+'CONTRACTACIO 3r TR 2022'!T23+'CONTRACTACIO 4t TR 2022'!T23</f>
        <v>0</v>
      </c>
      <c r="U23" s="63" t="str">
        <f t="shared" si="7"/>
        <v/>
      </c>
      <c r="V23" s="77">
        <f>'CONTRACTACIO 1r TR 2022'!AA23+'CONTRACTACIO 2n TR 2022'!AA23+'CONTRACTACIO 3r TR 2022'!AA23+'CONTRACTACIO 4t TR 2022'!AA23</f>
        <v>0</v>
      </c>
      <c r="W23" s="62" t="str">
        <f t="shared" si="8"/>
        <v/>
      </c>
      <c r="X23" s="73">
        <f>'CONTRACTACIO 1r TR 2022'!AC23+'CONTRACTACIO 2n TR 2022'!AC23+'CONTRACTACIO 3r TR 2022'!AC23+'CONTRACTACIO 4t TR 2022'!AC23</f>
        <v>0</v>
      </c>
      <c r="Y23" s="74">
        <f>'CONTRACTACIO 1r TR 2022'!AD23+'CONTRACTACIO 2n TR 2022'!AD23+'CONTRACTACIO 3r TR 2022'!AD23+'CONTRACTACIO 4t TR 2022'!AD23</f>
        <v>0</v>
      </c>
      <c r="Z23" s="63" t="str">
        <f t="shared" si="9"/>
        <v/>
      </c>
      <c r="AA23" s="77">
        <f>'CONTRACTACIO 1r TR 2022'!V23+'CONTRACTACIO 2n TR 2022'!V23+'CONTRACTACIO 3r TR 2022'!V23+'CONTRACTACIO 4t TR 2022'!V23</f>
        <v>0</v>
      </c>
      <c r="AB23" s="20" t="str">
        <f t="shared" si="10"/>
        <v/>
      </c>
      <c r="AC23" s="73">
        <f>'CONTRACTACIO 1r TR 2022'!X23+'CONTRACTACIO 2n TR 2022'!X23+'CONTRACTACIO 3r TR 2022'!X23+'CONTRACTACIO 4t TR 2022'!X23</f>
        <v>0</v>
      </c>
      <c r="AD23" s="74">
        <f>'CONTRACTACIO 1r TR 2022'!Y23+'CONTRACTACIO 2n TR 2022'!Y23+'CONTRACTACIO 3r TR 2022'!Y23+'CONTRACTACIO 4t TR 2022'!Y23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2022'!B24+'CONTRACTACIO 2n TR 2022'!B24+'CONTRACTACIO 3r TR 2022'!B24+'CONTRACTACIO 4t TR 2022'!B24</f>
        <v>0</v>
      </c>
      <c r="C24" s="62" t="str">
        <f t="shared" si="0"/>
        <v/>
      </c>
      <c r="D24" s="73">
        <f>'CONTRACTACIO 1r TR 2022'!D24+'CONTRACTACIO 2n TR 2022'!D24+'CONTRACTACIO 3r TR 2022'!D24+'CONTRACTACIO 4t TR 2022'!D24</f>
        <v>0</v>
      </c>
      <c r="E24" s="74">
        <f>'CONTRACTACIO 1r TR 2022'!E24+'CONTRACTACIO 2n TR 2022'!E24+'CONTRACTACIO 3r TR 2022'!E24+'CONTRACTACIO 4t TR 2022'!E24</f>
        <v>0</v>
      </c>
      <c r="F24" s="63" t="str">
        <f t="shared" si="1"/>
        <v/>
      </c>
      <c r="G24" s="77">
        <f>'CONTRACTACIO 1r TR 2022'!G24+'CONTRACTACIO 2n TR 2022'!G24+'CONTRACTACIO 3r TR 2022'!G24+'CONTRACTACIO 4t TR 2022'!G24</f>
        <v>0</v>
      </c>
      <c r="H24" s="62" t="str">
        <f t="shared" si="2"/>
        <v/>
      </c>
      <c r="I24" s="73">
        <f>'CONTRACTACIO 1r TR 2022'!I24+'CONTRACTACIO 2n TR 2022'!I24+'CONTRACTACIO 3r TR 2022'!I24+'CONTRACTACIO 4t TR 2022'!I24</f>
        <v>0</v>
      </c>
      <c r="J24" s="74">
        <f>'CONTRACTACIO 1r TR 2022'!J24+'CONTRACTACIO 2n TR 2022'!J24+'CONTRACTACIO 3r TR 2022'!J24+'CONTRACTACIO 4t TR 2022'!J24</f>
        <v>0</v>
      </c>
      <c r="K24" s="63" t="str">
        <f t="shared" si="3"/>
        <v/>
      </c>
      <c r="L24" s="77">
        <f>'CONTRACTACIO 1r TR 2022'!L24+'CONTRACTACIO 2n TR 2022'!L24+'CONTRACTACIO 3r TR 2022'!L24+'CONTRACTACIO 4t TR 2022'!L24</f>
        <v>0</v>
      </c>
      <c r="M24" s="62" t="str">
        <f t="shared" si="4"/>
        <v/>
      </c>
      <c r="N24" s="73">
        <f>'CONTRACTACIO 1r TR 2022'!N24+'CONTRACTACIO 2n TR 2022'!N24+'CONTRACTACIO 3r TR 2022'!N24+'CONTRACTACIO 4t TR 2022'!N24</f>
        <v>0</v>
      </c>
      <c r="O24" s="74">
        <f>'CONTRACTACIO 1r TR 2022'!O24+'CONTRACTACIO 2n TR 2022'!O24+'CONTRACTACIO 3r TR 2022'!O24+'CONTRACTACIO 4t TR 2022'!O24</f>
        <v>0</v>
      </c>
      <c r="P24" s="63" t="str">
        <f t="shared" si="5"/>
        <v/>
      </c>
      <c r="Q24" s="77">
        <f>'CONTRACTACIO 1r TR 2022'!Q24+'CONTRACTACIO 2n TR 2022'!Q24+'CONTRACTACIO 3r TR 2022'!Q24+'CONTRACTACIO 4t TR 2022'!Q24</f>
        <v>0</v>
      </c>
      <c r="R24" s="62" t="str">
        <f t="shared" si="6"/>
        <v/>
      </c>
      <c r="S24" s="73">
        <f>'CONTRACTACIO 1r TR 2022'!S24+'CONTRACTACIO 2n TR 2022'!S24+'CONTRACTACIO 3r TR 2022'!S24+'CONTRACTACIO 4t TR 2022'!S24</f>
        <v>0</v>
      </c>
      <c r="T24" s="74">
        <f>'CONTRACTACIO 1r TR 2022'!T24+'CONTRACTACIO 2n TR 2022'!T24+'CONTRACTACIO 3r TR 2022'!T24+'CONTRACTACIO 4t TR 2022'!T24</f>
        <v>0</v>
      </c>
      <c r="U24" s="63" t="str">
        <f t="shared" si="7"/>
        <v/>
      </c>
      <c r="V24" s="77">
        <f>'CONTRACTACIO 1r TR 2022'!AA24+'CONTRACTACIO 2n TR 2022'!AA24+'CONTRACTACIO 3r TR 2022'!AA24+'CONTRACTACIO 4t TR 2022'!AA24</f>
        <v>0</v>
      </c>
      <c r="W24" s="62" t="str">
        <f t="shared" si="8"/>
        <v/>
      </c>
      <c r="X24" s="73">
        <f>'CONTRACTACIO 1r TR 2022'!AC24+'CONTRACTACIO 2n TR 2022'!AC24+'CONTRACTACIO 3r TR 2022'!AC24+'CONTRACTACIO 4t TR 2022'!AC24</f>
        <v>0</v>
      </c>
      <c r="Y24" s="74">
        <f>'CONTRACTACIO 1r TR 2022'!AD24+'CONTRACTACIO 2n TR 2022'!AD24+'CONTRACTACIO 3r TR 2022'!AD24+'CONTRACTACIO 4t TR 2022'!AD24</f>
        <v>0</v>
      </c>
      <c r="Z24" s="63" t="str">
        <f t="shared" si="9"/>
        <v/>
      </c>
      <c r="AA24" s="77">
        <f>'CONTRACTACIO 1r TR 2022'!V24+'CONTRACTACIO 2n TR 2022'!V24+'CONTRACTACIO 3r TR 2022'!V24+'CONTRACTACIO 4t TR 2022'!V24</f>
        <v>0</v>
      </c>
      <c r="AB24" s="20" t="str">
        <f t="shared" si="10"/>
        <v/>
      </c>
      <c r="AC24" s="73">
        <f>'CONTRACTACIO 1r TR 2022'!X24+'CONTRACTACIO 2n TR 2022'!X24+'CONTRACTACIO 3r TR 2022'!X24+'CONTRACTACIO 4t TR 2022'!X24</f>
        <v>0</v>
      </c>
      <c r="AD24" s="74">
        <f>'CONTRACTACIO 1r TR 2022'!Y24+'CONTRACTACIO 2n TR 2022'!Y24+'CONTRACTACIO 3r TR 2022'!Y24+'CONTRACTACIO 4t TR 2022'!Y24</f>
        <v>0</v>
      </c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12</v>
      </c>
      <c r="C25" s="17">
        <f t="shared" si="12"/>
        <v>1</v>
      </c>
      <c r="D25" s="18">
        <f t="shared" si="12"/>
        <v>106603.65</v>
      </c>
      <c r="E25" s="18">
        <f t="shared" si="12"/>
        <v>128990.42000000001</v>
      </c>
      <c r="F25" s="19">
        <f t="shared" si="12"/>
        <v>1</v>
      </c>
      <c r="G25" s="16">
        <f t="shared" si="12"/>
        <v>302</v>
      </c>
      <c r="H25" s="17">
        <f t="shared" si="12"/>
        <v>1</v>
      </c>
      <c r="I25" s="18">
        <f t="shared" si="12"/>
        <v>1779444.87</v>
      </c>
      <c r="J25" s="18">
        <f t="shared" si="12"/>
        <v>2015318.94</v>
      </c>
      <c r="K25" s="19">
        <f t="shared" si="12"/>
        <v>1</v>
      </c>
      <c r="L25" s="16">
        <f t="shared" si="12"/>
        <v>561</v>
      </c>
      <c r="M25" s="17">
        <f t="shared" si="12"/>
        <v>1</v>
      </c>
      <c r="N25" s="18">
        <f t="shared" si="12"/>
        <v>927427.84</v>
      </c>
      <c r="O25" s="18">
        <f t="shared" si="12"/>
        <v>1120855.3199999998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35" hidden="1" customHeight="1" x14ac:dyDescent="0.3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3">
      <c r="A28" s="143" t="str">
        <f>'CONTRACTACIO 1r TR 2022'!A28:Q28</f>
        <v>https://bcnroc.ajuntament.barcelona.cat/jspui/bitstream/11703/120899/5/GM_Pressupost_2021.pdf#page=209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49" t="s">
        <v>10</v>
      </c>
      <c r="B31" s="152" t="s">
        <v>17</v>
      </c>
      <c r="C31" s="153"/>
      <c r="D31" s="153"/>
      <c r="E31" s="153"/>
      <c r="F31" s="154"/>
      <c r="G31" s="24"/>
      <c r="H31" s="47"/>
      <c r="I31" s="47"/>
      <c r="J31" s="158" t="s">
        <v>15</v>
      </c>
      <c r="K31" s="159"/>
      <c r="L31" s="152" t="s">
        <v>16</v>
      </c>
      <c r="M31" s="153"/>
      <c r="N31" s="153"/>
      <c r="O31" s="153"/>
      <c r="P31" s="154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50"/>
      <c r="B32" s="155"/>
      <c r="C32" s="156"/>
      <c r="D32" s="156"/>
      <c r="E32" s="156"/>
      <c r="F32" s="157"/>
      <c r="G32" s="24"/>
      <c r="J32" s="160"/>
      <c r="K32" s="161"/>
      <c r="L32" s="164"/>
      <c r="M32" s="165"/>
      <c r="N32" s="165"/>
      <c r="O32" s="165"/>
      <c r="P32" s="166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35" customHeight="1" thickBot="1" x14ac:dyDescent="0.35">
      <c r="A33" s="151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2"/>
      <c r="K33" s="163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3</v>
      </c>
      <c r="C34" s="8">
        <f t="shared" ref="C34:C40" si="14">IF(B34,B34/$B$46,"")</f>
        <v>3.4285714285714284E-3</v>
      </c>
      <c r="D34" s="10">
        <f t="shared" ref="D34:D43" si="15">D13+I13+N13+S13+X13+AC13</f>
        <v>1224525.58</v>
      </c>
      <c r="E34" s="11">
        <f t="shared" ref="E34:E43" si="16">E13+J13+O13+T13+Y13+AD13</f>
        <v>1350376.21</v>
      </c>
      <c r="F34" s="21">
        <f t="shared" ref="F34:F40" si="17">IF(E34,E34/$E$46,"")</f>
        <v>0.41357062884803714</v>
      </c>
      <c r="J34" s="99" t="s">
        <v>3</v>
      </c>
      <c r="K34" s="100"/>
      <c r="L34" s="54">
        <f>B25</f>
        <v>12</v>
      </c>
      <c r="M34" s="8">
        <f t="shared" ref="M34:M39" si="18">IF(L34,L34/$L$40,"")</f>
        <v>1.3714285714285714E-2</v>
      </c>
      <c r="N34" s="55">
        <f>D25</f>
        <v>106603.65</v>
      </c>
      <c r="O34" s="55">
        <f>E25</f>
        <v>128990.42000000001</v>
      </c>
      <c r="P34" s="56">
        <f t="shared" ref="P34:P39" si="19">IF(O34,O34/$O$40,"")</f>
        <v>3.9505027354393658E-2</v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302</v>
      </c>
      <c r="M35" s="8">
        <f t="shared" si="18"/>
        <v>0.34514285714285714</v>
      </c>
      <c r="N35" s="58">
        <f>I25</f>
        <v>1779444.87</v>
      </c>
      <c r="O35" s="58">
        <f>J25</f>
        <v>2015318.94</v>
      </c>
      <c r="P35" s="56">
        <f t="shared" si="19"/>
        <v>0.61721816125978679</v>
      </c>
    </row>
    <row r="36" spans="1:33" s="24" customFormat="1" ht="30" customHeight="1" x14ac:dyDescent="0.3">
      <c r="A36" s="41" t="s">
        <v>19</v>
      </c>
      <c r="B36" s="12">
        <f t="shared" si="13"/>
        <v>7</v>
      </c>
      <c r="C36" s="8">
        <f t="shared" si="14"/>
        <v>8.0000000000000002E-3</v>
      </c>
      <c r="D36" s="13">
        <f t="shared" si="15"/>
        <v>242197.08</v>
      </c>
      <c r="E36" s="14">
        <f t="shared" si="16"/>
        <v>293058.46999999997</v>
      </c>
      <c r="F36" s="21">
        <f t="shared" si="17"/>
        <v>8.9753044247679409E-2</v>
      </c>
      <c r="J36" s="95" t="s">
        <v>2</v>
      </c>
      <c r="K36" s="96"/>
      <c r="L36" s="57">
        <f>L25</f>
        <v>561</v>
      </c>
      <c r="M36" s="8">
        <f t="shared" si="18"/>
        <v>0.64114285714285713</v>
      </c>
      <c r="N36" s="58">
        <f>N25</f>
        <v>927427.84</v>
      </c>
      <c r="O36" s="58">
        <f>O25</f>
        <v>1120855.3199999998</v>
      </c>
      <c r="P36" s="56">
        <f t="shared" si="19"/>
        <v>0.34327681138581956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5" t="s">
        <v>5</v>
      </c>
      <c r="K38" s="9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3</v>
      </c>
      <c r="C39" s="8">
        <f t="shared" si="14"/>
        <v>3.4285714285714284E-3</v>
      </c>
      <c r="D39" s="13">
        <f t="shared" si="15"/>
        <v>605670.48</v>
      </c>
      <c r="E39" s="22">
        <f t="shared" si="16"/>
        <v>732861.28</v>
      </c>
      <c r="F39" s="21">
        <f t="shared" si="17"/>
        <v>0.22444848937910231</v>
      </c>
      <c r="G39" s="24"/>
      <c r="H39" s="24"/>
      <c r="I39" s="24"/>
      <c r="J39" s="95" t="s">
        <v>4</v>
      </c>
      <c r="K39" s="9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177</v>
      </c>
      <c r="C40" s="8">
        <f t="shared" si="14"/>
        <v>0.20228571428571429</v>
      </c>
      <c r="D40" s="13">
        <f t="shared" si="15"/>
        <v>156324.01</v>
      </c>
      <c r="E40" s="14">
        <f t="shared" si="16"/>
        <v>184018.89</v>
      </c>
      <c r="F40" s="21">
        <f t="shared" si="17"/>
        <v>5.635822631769985E-2</v>
      </c>
      <c r="G40" s="24"/>
      <c r="H40" s="24"/>
      <c r="I40" s="24"/>
      <c r="J40" s="97" t="s">
        <v>0</v>
      </c>
      <c r="K40" s="98"/>
      <c r="L40" s="79">
        <f>SUM(L34:L39)</f>
        <v>875</v>
      </c>
      <c r="M40" s="17">
        <f>SUM(M34:M39)</f>
        <v>1</v>
      </c>
      <c r="N40" s="80">
        <f>SUM(N34:N39)</f>
        <v>2813476.36</v>
      </c>
      <c r="O40" s="81">
        <f>SUM(O34:O39)</f>
        <v>3265164.6799999997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685</v>
      </c>
      <c r="C41" s="8">
        <f>IF(B41,B41/$B$46,"")</f>
        <v>0.78285714285714281</v>
      </c>
      <c r="D41" s="13">
        <f t="shared" si="15"/>
        <v>584759.21</v>
      </c>
      <c r="E41" s="14">
        <f t="shared" si="16"/>
        <v>704849.83000000007</v>
      </c>
      <c r="F41" s="21">
        <f>IF(E41,E41/$E$46,"")</f>
        <v>0.21586961120748127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3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875</v>
      </c>
      <c r="C46" s="17">
        <f>SUM(C34:C45)</f>
        <v>1</v>
      </c>
      <c r="D46" s="18">
        <f>SUM(D34:D45)</f>
        <v>2813476.3600000003</v>
      </c>
      <c r="E46" s="18">
        <f>SUM(E34:E45)</f>
        <v>3265164.68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 xr:uid="{00000000-0004-0000-04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c523da-d425-4f99-a8e5-5c2e3b2a633d">
      <Terms xmlns="http://schemas.microsoft.com/office/infopath/2007/PartnerControls"/>
    </lcf76f155ced4ddcb4097134ff3c332f>
    <TaxCatchAll xmlns="fe2c56db-766c-4c36-b3e5-267db87031a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9B9B56904BF949B5686BF4A38EDA2A" ma:contentTypeVersion="15" ma:contentTypeDescription="Crear nuevo documento." ma:contentTypeScope="" ma:versionID="eac105b7083fcfa1ba40dcab95034b97">
  <xsd:schema xmlns:xsd="http://www.w3.org/2001/XMLSchema" xmlns:xs="http://www.w3.org/2001/XMLSchema" xmlns:p="http://schemas.microsoft.com/office/2006/metadata/properties" xmlns:ns2="0cc523da-d425-4f99-a8e5-5c2e3b2a633d" xmlns:ns3="fe2c56db-766c-4c36-b3e5-267db87031a2" targetNamespace="http://schemas.microsoft.com/office/2006/metadata/properties" ma:root="true" ma:fieldsID="a4327b817a3855fc9d87ad8084b6b329" ns2:_="" ns3:_="">
    <xsd:import namespace="0cc523da-d425-4f99-a8e5-5c2e3b2a633d"/>
    <xsd:import namespace="fe2c56db-766c-4c36-b3e5-267db87031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523da-d425-4f99-a8e5-5c2e3b2a63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9b152b31-2f70-47a2-955d-47e10eaa16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c56db-766c-4c36-b3e5-267db87031a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1a09c49-242a-4d4c-82d1-3bbd2dc8038b}" ma:internalName="TaxCatchAll" ma:showField="CatchAllData" ma:web="fe2c56db-766c-4c36-b3e5-267db87031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025F7F-FA9E-4800-A437-39DB56B51F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3586CB-29C3-43DB-90AE-0EA03D23BF00}">
  <ds:schemaRefs>
    <ds:schemaRef ds:uri="http://purl.org/dc/elements/1.1/"/>
    <ds:schemaRef ds:uri="0cc523da-d425-4f99-a8e5-5c2e3b2a633d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fe2c56db-766c-4c36-b3e5-267db87031a2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070211C-2D56-4859-90AA-DB50321CB8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c523da-d425-4f99-a8e5-5c2e3b2a633d"/>
    <ds:schemaRef ds:uri="fe2c56db-766c-4c36-b3e5-267db8703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ANUAL'!Área_de_impresión</vt:lpstr>
      <vt:lpstr>'CONTRACTACIO 1r TR 2022'!Área_de_impresión</vt:lpstr>
      <vt:lpstr>'CONTRACTACIO 2n TR 2022'!Área_de_impresión</vt:lpstr>
      <vt:lpstr>'CONTRACTACIO 3r TR 2022'!Área_de_impresión</vt:lpstr>
      <vt:lpstr>'CONTRACTACIO 4t TR 2022'!Área_de_impresión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Pol Casanovas Chevalier</cp:lastModifiedBy>
  <cp:lastPrinted>2020-02-14T09:12:43Z</cp:lastPrinted>
  <dcterms:created xsi:type="dcterms:W3CDTF">2016-02-03T12:33:15Z</dcterms:created>
  <dcterms:modified xsi:type="dcterms:W3CDTF">2023-01-27T10:22:21Z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0x010100C69B9B56904BF949B5686BF4A38EDA2A</vt:lpwstr>
  </property>
  <property fmtid="{D5CDD505-2E9C-101B-9397-08002B2CF9AE}" pid="3" name="MediaServiceImageTags">
    <vt:lpwstr/>
  </property>
</Properties>
</file>