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8040" tabRatio="700" activeTab="3"/>
  </bookViews>
  <sheets>
    <sheet name="CONTRACTACIO 1r TR 2023" sheetId="1" r:id="rId1"/>
    <sheet name="CONTRACTACIO 2n TR 2023" sheetId="4" r:id="rId2"/>
    <sheet name="CONTRACTACIO 3r TR 2023" sheetId="5" r:id="rId3"/>
    <sheet name="CONTRACTACIO 4t TR 2023" sheetId="6" r:id="rId4"/>
    <sheet name="2023 - CONTRACTACIÓ ANUAL" sheetId="7" r:id="rId5"/>
  </sheets>
  <definedNames>
    <definedName name="_xlnm.Print_Area" localSheetId="4">'2023 - CONTRACTACIÓ ANUAL'!$A$1:$AE$49</definedName>
    <definedName name="_xlnm.Print_Area" localSheetId="0">'CONTRACTACIO 1r TR 2023'!$A$1:$AE$46</definedName>
    <definedName name="_xlnm.Print_Area" localSheetId="1">'CONTRACTACIO 2n TR 2023'!$A$1:$AE$46</definedName>
    <definedName name="_xlnm.Print_Area" localSheetId="2">'CONTRACTACIO 3r TR 2023'!$A$1:$AE$46</definedName>
    <definedName name="_xlnm.Print_Area" localSheetId="3">'CONTRACTACIO 4t TR 2023'!$A$1:$AE$46</definedName>
  </definedNames>
  <calcPr calcId="145621"/>
</workbook>
</file>

<file path=xl/calcChain.xml><?xml version="1.0" encoding="utf-8"?>
<calcChain xmlns="http://schemas.openxmlformats.org/spreadsheetml/2006/main">
  <c r="O16" i="6" l="1"/>
  <c r="O20" i="5" l="1"/>
  <c r="J20" i="5"/>
  <c r="O20" i="6"/>
  <c r="J20" i="6"/>
  <c r="O19" i="6"/>
  <c r="J19" i="6"/>
  <c r="E19" i="6"/>
  <c r="O19" i="5" l="1"/>
  <c r="J19" i="5"/>
  <c r="E19" i="5"/>
  <c r="O18" i="5"/>
  <c r="O15" i="5"/>
  <c r="O14" i="5"/>
  <c r="O13" i="5"/>
  <c r="J24" i="5"/>
  <c r="J23" i="5"/>
  <c r="J18" i="5"/>
  <c r="J15" i="5"/>
  <c r="J14" i="5"/>
  <c r="J13" i="5"/>
  <c r="E24" i="5"/>
  <c r="E14" i="5"/>
  <c r="E13" i="5"/>
  <c r="O18" i="6"/>
  <c r="O15" i="6"/>
  <c r="O14" i="6"/>
  <c r="O13" i="6"/>
  <c r="J24" i="6"/>
  <c r="J23" i="6"/>
  <c r="J18" i="6"/>
  <c r="J15" i="6"/>
  <c r="J14" i="6"/>
  <c r="J13" i="6"/>
  <c r="E24" i="6"/>
  <c r="E14" i="6"/>
  <c r="E13" i="6"/>
  <c r="O20" i="4" l="1"/>
  <c r="J20" i="4"/>
  <c r="E20" i="4"/>
  <c r="E19" i="4"/>
  <c r="J19" i="4"/>
  <c r="O19" i="4"/>
  <c r="O18" i="4" l="1"/>
  <c r="O14" i="4"/>
  <c r="O13" i="4"/>
  <c r="J23" i="4"/>
  <c r="J24" i="4"/>
  <c r="E24" i="4"/>
  <c r="J18" i="4"/>
  <c r="J15" i="4"/>
  <c r="J14" i="4"/>
  <c r="J13" i="4"/>
  <c r="E14" i="4"/>
  <c r="E13" i="4"/>
  <c r="J23" i="1" l="1"/>
  <c r="J22" i="1"/>
  <c r="J18" i="1"/>
  <c r="J15" i="1"/>
  <c r="J14" i="1"/>
  <c r="J13" i="1"/>
  <c r="E14" i="1"/>
  <c r="E13" i="1"/>
  <c r="A28" i="7" l="1"/>
  <c r="A28" i="6"/>
  <c r="A28" i="5"/>
  <c r="A28" i="4"/>
  <c r="A27" i="7"/>
  <c r="A27" i="6"/>
  <c r="A27" i="5"/>
  <c r="A27" i="4"/>
  <c r="E44" i="6" l="1"/>
  <c r="D44" i="6"/>
  <c r="B44" i="6"/>
  <c r="E44" i="5"/>
  <c r="D44" i="5"/>
  <c r="B44" i="5"/>
  <c r="E44" i="4"/>
  <c r="D44" i="4"/>
  <c r="B44" i="4"/>
  <c r="E44" i="1"/>
  <c r="D44" i="1"/>
  <c r="B44" i="1"/>
  <c r="AE23" i="6"/>
  <c r="AB23" i="6"/>
  <c r="Z23" i="6"/>
  <c r="W23" i="6"/>
  <c r="U23" i="6"/>
  <c r="R23" i="6"/>
  <c r="P23" i="6"/>
  <c r="M23" i="6"/>
  <c r="F23" i="6"/>
  <c r="C23" i="6"/>
  <c r="AE23" i="5"/>
  <c r="AB23" i="5"/>
  <c r="Z23" i="5"/>
  <c r="W23" i="5"/>
  <c r="U23" i="5"/>
  <c r="R23" i="5"/>
  <c r="P23" i="5"/>
  <c r="M23" i="5"/>
  <c r="F23" i="5"/>
  <c r="C23" i="5"/>
  <c r="AE23" i="4"/>
  <c r="AB23" i="4"/>
  <c r="Z23" i="4"/>
  <c r="W23" i="4"/>
  <c r="U23" i="4"/>
  <c r="R23" i="4"/>
  <c r="P23" i="4"/>
  <c r="M23" i="4"/>
  <c r="F23" i="4"/>
  <c r="C23" i="4"/>
  <c r="AE23" i="1"/>
  <c r="AB23" i="1"/>
  <c r="Z23" i="1"/>
  <c r="W23" i="1"/>
  <c r="U23" i="1"/>
  <c r="R23" i="1"/>
  <c r="P23" i="1"/>
  <c r="M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I23" i="7"/>
  <c r="G23" i="7"/>
  <c r="E23" i="7"/>
  <c r="D23" i="7"/>
  <c r="B23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/>
  <c r="O22" i="7"/>
  <c r="P22" i="7" s="1"/>
  <c r="N22" i="7"/>
  <c r="L22" i="7"/>
  <c r="M22" i="7" s="1"/>
  <c r="J22" i="7"/>
  <c r="I22" i="7"/>
  <c r="G22" i="7"/>
  <c r="E22" i="7"/>
  <c r="F22" i="7" s="1"/>
  <c r="D22" i="7"/>
  <c r="B22" i="7"/>
  <c r="E43" i="6"/>
  <c r="F43" i="6" s="1"/>
  <c r="D43" i="6"/>
  <c r="B43" i="6"/>
  <c r="C43" i="6" s="1"/>
  <c r="AE22" i="6"/>
  <c r="AB22" i="6"/>
  <c r="Z22" i="6"/>
  <c r="W22" i="6"/>
  <c r="U22" i="6"/>
  <c r="R22" i="6"/>
  <c r="P22" i="6"/>
  <c r="M22" i="6"/>
  <c r="E43" i="5"/>
  <c r="D43" i="5"/>
  <c r="B43" i="5"/>
  <c r="C43" i="5" s="1"/>
  <c r="AE22" i="5"/>
  <c r="AB22" i="5"/>
  <c r="Z22" i="5"/>
  <c r="W22" i="5"/>
  <c r="U22" i="5"/>
  <c r="R22" i="5"/>
  <c r="P22" i="5"/>
  <c r="M22" i="5"/>
  <c r="F22" i="5"/>
  <c r="C22" i="5"/>
  <c r="E43" i="4"/>
  <c r="F43" i="4" s="1"/>
  <c r="D43" i="4"/>
  <c r="B43" i="4"/>
  <c r="C43" i="4" s="1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AE22" i="1"/>
  <c r="AB22" i="1"/>
  <c r="Z22" i="1"/>
  <c r="W22" i="1"/>
  <c r="U22" i="1"/>
  <c r="R22" i="1"/>
  <c r="P22" i="1"/>
  <c r="M22" i="1"/>
  <c r="B25" i="1"/>
  <c r="C14" i="1" s="1"/>
  <c r="B16" i="7"/>
  <c r="C16" i="7" s="1"/>
  <c r="D16" i="7"/>
  <c r="J24" i="7"/>
  <c r="E24" i="7"/>
  <c r="O24" i="7"/>
  <c r="P24" i="7" s="1"/>
  <c r="T24" i="7"/>
  <c r="U24" i="7" s="1"/>
  <c r="Y24" i="7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P21" i="7" s="1"/>
  <c r="AD21" i="7"/>
  <c r="T21" i="7"/>
  <c r="U21" i="7" s="1"/>
  <c r="Y21" i="7"/>
  <c r="Z21" i="7" s="1"/>
  <c r="J14" i="7"/>
  <c r="O14" i="7"/>
  <c r="E14" i="7"/>
  <c r="T14" i="7"/>
  <c r="U14" i="7"/>
  <c r="Y14" i="7"/>
  <c r="AD14" i="7"/>
  <c r="AE14" i="7" s="1"/>
  <c r="J15" i="7"/>
  <c r="O15" i="7"/>
  <c r="E15" i="7"/>
  <c r="T15" i="7"/>
  <c r="U15" i="7" s="1"/>
  <c r="Y15" i="7"/>
  <c r="Z15" i="7" s="1"/>
  <c r="AD15" i="7"/>
  <c r="J16" i="7"/>
  <c r="O16" i="7"/>
  <c r="E16" i="7"/>
  <c r="F16" i="7" s="1"/>
  <c r="T16" i="7"/>
  <c r="U16" i="7" s="1"/>
  <c r="Y16" i="7"/>
  <c r="Z16" i="7" s="1"/>
  <c r="AD16" i="7"/>
  <c r="AE16" i="7" s="1"/>
  <c r="J17" i="7"/>
  <c r="K17" i="7" s="1"/>
  <c r="O17" i="7"/>
  <c r="E17" i="7"/>
  <c r="F17" i="7" s="1"/>
  <c r="T17" i="7"/>
  <c r="U17" i="7" s="1"/>
  <c r="Y17" i="7"/>
  <c r="AD17" i="7"/>
  <c r="J18" i="7"/>
  <c r="O18" i="7"/>
  <c r="AD18" i="7"/>
  <c r="AE18" i="7" s="1"/>
  <c r="E18" i="7"/>
  <c r="T18" i="7"/>
  <c r="Y18" i="7"/>
  <c r="Z18" i="7" s="1"/>
  <c r="J19" i="7"/>
  <c r="O19" i="7"/>
  <c r="AD19" i="7"/>
  <c r="AE19" i="7" s="1"/>
  <c r="E19" i="7"/>
  <c r="T19" i="7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H21" i="7" s="1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C15" i="7" s="1"/>
  <c r="Q15" i="7"/>
  <c r="R15" i="7" s="1"/>
  <c r="V15" i="7"/>
  <c r="W15" i="7" s="1"/>
  <c r="AA15" i="7"/>
  <c r="AB15" i="7" s="1"/>
  <c r="G17" i="7"/>
  <c r="H17" i="7" s="1"/>
  <c r="L17" i="7"/>
  <c r="B17" i="7"/>
  <c r="C17" i="7" s="1"/>
  <c r="Q17" i="7"/>
  <c r="V17" i="7"/>
  <c r="W17" i="7" s="1"/>
  <c r="AA17" i="7"/>
  <c r="AB17" i="7" s="1"/>
  <c r="G18" i="7"/>
  <c r="L18" i="7"/>
  <c r="AA18" i="7"/>
  <c r="AB18" i="7" s="1"/>
  <c r="B18" i="7"/>
  <c r="Q18" i="7"/>
  <c r="R18" i="7" s="1"/>
  <c r="V18" i="7"/>
  <c r="W18" i="7" s="1"/>
  <c r="G19" i="7"/>
  <c r="L19" i="7"/>
  <c r="AA19" i="7"/>
  <c r="B19" i="7"/>
  <c r="Q19" i="7"/>
  <c r="R19" i="7" s="1"/>
  <c r="V19" i="7"/>
  <c r="W19" i="7"/>
  <c r="J25" i="6"/>
  <c r="O35" i="6" s="1"/>
  <c r="E25" i="6"/>
  <c r="O34" i="6" s="1"/>
  <c r="O25" i="6"/>
  <c r="O36" i="6" s="1"/>
  <c r="Y25" i="6"/>
  <c r="O38" i="6" s="1"/>
  <c r="P38" i="6" s="1"/>
  <c r="T25" i="6"/>
  <c r="O37" i="6" s="1"/>
  <c r="P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34" i="6" s="1"/>
  <c r="L25" i="6"/>
  <c r="L36" i="6" s="1"/>
  <c r="V25" i="6"/>
  <c r="L38" i="6" s="1"/>
  <c r="M38" i="6" s="1"/>
  <c r="Q25" i="6"/>
  <c r="L37" i="6" s="1"/>
  <c r="M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F42" i="6" s="1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20" i="6"/>
  <c r="P21" i="6"/>
  <c r="P24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5" i="6"/>
  <c r="C16" i="6"/>
  <c r="C17" i="6"/>
  <c r="C18" i="6"/>
  <c r="C19" i="6"/>
  <c r="C21" i="6"/>
  <c r="C24" i="6"/>
  <c r="AD25" i="5"/>
  <c r="O39" i="5" s="1"/>
  <c r="P39" i="5" s="1"/>
  <c r="AC25" i="5"/>
  <c r="N39" i="5" s="1"/>
  <c r="AA25" i="5"/>
  <c r="L39" i="5" s="1"/>
  <c r="M39" i="5" s="1"/>
  <c r="E25" i="5"/>
  <c r="O34" i="5" s="1"/>
  <c r="J25" i="5"/>
  <c r="O35" i="5" s="1"/>
  <c r="O25" i="5"/>
  <c r="O36" i="5" s="1"/>
  <c r="T25" i="5"/>
  <c r="O37" i="5"/>
  <c r="P37" i="5" s="1"/>
  <c r="Y25" i="5"/>
  <c r="O38" i="5" s="1"/>
  <c r="P38" i="5" s="1"/>
  <c r="Z18" i="5"/>
  <c r="D25" i="5"/>
  <c r="N34" i="5" s="1"/>
  <c r="I25" i="5"/>
  <c r="N35" i="5" s="1"/>
  <c r="N25" i="5"/>
  <c r="N36" i="5" s="1"/>
  <c r="S25" i="5"/>
  <c r="N37" i="5" s="1"/>
  <c r="X25" i="5"/>
  <c r="N38" i="5"/>
  <c r="B25" i="5"/>
  <c r="L34" i="5" s="1"/>
  <c r="G25" i="5"/>
  <c r="L35" i="5" s="1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F42" i="5" s="1"/>
  <c r="E39" i="5"/>
  <c r="E40" i="5"/>
  <c r="E45" i="5"/>
  <c r="E37" i="5"/>
  <c r="F37" i="5" s="1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C37" i="5" s="1"/>
  <c r="B38" i="5"/>
  <c r="C38" i="5" s="1"/>
  <c r="AE24" i="5"/>
  <c r="AB24" i="5"/>
  <c r="Z24" i="5"/>
  <c r="W24" i="5"/>
  <c r="U24" i="5"/>
  <c r="R24" i="5"/>
  <c r="P24" i="5"/>
  <c r="M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M16" i="5"/>
  <c r="M17" i="5"/>
  <c r="M20" i="5"/>
  <c r="M21" i="5"/>
  <c r="K16" i="5"/>
  <c r="K17" i="5"/>
  <c r="H16" i="5"/>
  <c r="H17" i="5"/>
  <c r="H21" i="5"/>
  <c r="F13" i="5"/>
  <c r="F15" i="5"/>
  <c r="F16" i="5"/>
  <c r="F17" i="5"/>
  <c r="F18" i="5"/>
  <c r="F19" i="5"/>
  <c r="C15" i="5"/>
  <c r="C16" i="5"/>
  <c r="C17" i="5"/>
  <c r="C18" i="5"/>
  <c r="C21" i="5"/>
  <c r="E45" i="4"/>
  <c r="E34" i="4"/>
  <c r="E35" i="4"/>
  <c r="E36" i="4"/>
  <c r="E37" i="4"/>
  <c r="F37" i="4" s="1"/>
  <c r="E38" i="4"/>
  <c r="F38" i="4" s="1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P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L37" i="4" s="1"/>
  <c r="M37" i="4" s="1"/>
  <c r="R13" i="4"/>
  <c r="R14" i="4"/>
  <c r="R15" i="4"/>
  <c r="R16" i="4"/>
  <c r="R17" i="4"/>
  <c r="R18" i="4"/>
  <c r="R19" i="4"/>
  <c r="R20" i="4"/>
  <c r="R21" i="4"/>
  <c r="R24" i="4"/>
  <c r="O25" i="4"/>
  <c r="O36" i="4" s="1"/>
  <c r="P17" i="4"/>
  <c r="P24" i="4"/>
  <c r="N25" i="4"/>
  <c r="N36" i="4" s="1"/>
  <c r="L25" i="4"/>
  <c r="M13" i="4" s="1"/>
  <c r="M15" i="4"/>
  <c r="M16" i="4"/>
  <c r="M17" i="4"/>
  <c r="M21" i="4"/>
  <c r="M24" i="4"/>
  <c r="J25" i="4"/>
  <c r="K13" i="4" s="1"/>
  <c r="K16" i="4"/>
  <c r="K17" i="4"/>
  <c r="I25" i="4"/>
  <c r="N35" i="4" s="1"/>
  <c r="G25" i="4"/>
  <c r="H14" i="4" s="1"/>
  <c r="H16" i="4"/>
  <c r="H17" i="4"/>
  <c r="H21" i="4"/>
  <c r="E25" i="4"/>
  <c r="F13" i="4" s="1"/>
  <c r="F18" i="4"/>
  <c r="F16" i="4"/>
  <c r="F17" i="4"/>
  <c r="F21" i="4"/>
  <c r="D25" i="4"/>
  <c r="N34" i="4" s="1"/>
  <c r="B25" i="4"/>
  <c r="L34" i="4" s="1"/>
  <c r="C16" i="4"/>
  <c r="C17" i="4"/>
  <c r="C21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F20" i="1" s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H13" i="1" s="1"/>
  <c r="L25" i="1"/>
  <c r="L36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7" i="1"/>
  <c r="K16" i="1"/>
  <c r="H21" i="1"/>
  <c r="H17" i="1"/>
  <c r="C24" i="1"/>
  <c r="C21" i="1"/>
  <c r="C19" i="1"/>
  <c r="C18" i="1"/>
  <c r="C17" i="1"/>
  <c r="C16" i="1"/>
  <c r="C15" i="1"/>
  <c r="E45" i="1"/>
  <c r="E42" i="1"/>
  <c r="F42" i="1" s="1"/>
  <c r="E34" i="1"/>
  <c r="E41" i="1"/>
  <c r="E35" i="1"/>
  <c r="E36" i="1"/>
  <c r="E37" i="1"/>
  <c r="F37" i="1" s="1"/>
  <c r="E38" i="1"/>
  <c r="F38" i="1" s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C45" i="1" s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P37" i="1" s="1"/>
  <c r="S25" i="1"/>
  <c r="N37" i="1" s="1"/>
  <c r="R13" i="1"/>
  <c r="P13" i="1"/>
  <c r="M13" i="1"/>
  <c r="F15" i="1"/>
  <c r="F16" i="1"/>
  <c r="F17" i="1"/>
  <c r="F18" i="1"/>
  <c r="F19" i="1"/>
  <c r="F21" i="1"/>
  <c r="P16" i="1"/>
  <c r="P16" i="5"/>
  <c r="P16" i="4"/>
  <c r="O39" i="1"/>
  <c r="P39" i="1" s="1"/>
  <c r="F22" i="1"/>
  <c r="F23" i="1"/>
  <c r="F24" i="1"/>
  <c r="C22" i="1"/>
  <c r="C23" i="1"/>
  <c r="F22" i="6"/>
  <c r="C22" i="6"/>
  <c r="F45" i="1"/>
  <c r="H19" i="6"/>
  <c r="Z21" i="6"/>
  <c r="H22" i="6"/>
  <c r="K22" i="6"/>
  <c r="M13" i="5"/>
  <c r="H22" i="5"/>
  <c r="K22" i="5"/>
  <c r="P21" i="4"/>
  <c r="H22" i="4"/>
  <c r="K22" i="4"/>
  <c r="Z21" i="4"/>
  <c r="K21" i="1"/>
  <c r="H16" i="1"/>
  <c r="H24" i="1"/>
  <c r="C42" i="1"/>
  <c r="Z18" i="6"/>
  <c r="C20" i="6"/>
  <c r="C13" i="6"/>
  <c r="F14" i="6"/>
  <c r="K15" i="6"/>
  <c r="R16" i="6"/>
  <c r="U16" i="6"/>
  <c r="U13" i="6"/>
  <c r="K21" i="6"/>
  <c r="W19" i="6"/>
  <c r="W18" i="6"/>
  <c r="K24" i="6"/>
  <c r="K21" i="5"/>
  <c r="W18" i="5"/>
  <c r="R16" i="5"/>
  <c r="K20" i="5"/>
  <c r="F23" i="7"/>
  <c r="F43" i="5"/>
  <c r="AE21" i="5"/>
  <c r="AE20" i="5"/>
  <c r="C20" i="5"/>
  <c r="F21" i="5"/>
  <c r="F20" i="5"/>
  <c r="P21" i="5"/>
  <c r="Z20" i="7"/>
  <c r="P15" i="4"/>
  <c r="C15" i="4"/>
  <c r="F15" i="4"/>
  <c r="C14" i="4"/>
  <c r="F14" i="4"/>
  <c r="F20" i="4"/>
  <c r="K21" i="4"/>
  <c r="W17" i="4"/>
  <c r="O38" i="4"/>
  <c r="Z17" i="4"/>
  <c r="C18" i="4"/>
  <c r="C20" i="4"/>
  <c r="O34" i="4"/>
  <c r="W20" i="4"/>
  <c r="M20" i="4"/>
  <c r="Z14" i="7"/>
  <c r="R17" i="7"/>
  <c r="P17" i="7"/>
  <c r="C23" i="7"/>
  <c r="F15" i="7"/>
  <c r="U13" i="7"/>
  <c r="AE20" i="7"/>
  <c r="R16" i="7"/>
  <c r="F18" i="7"/>
  <c r="F21" i="7"/>
  <c r="W20" i="7"/>
  <c r="AE21" i="7"/>
  <c r="AE17" i="7"/>
  <c r="F42" i="4"/>
  <c r="K16" i="7"/>
  <c r="AB20" i="7"/>
  <c r="C18" i="7"/>
  <c r="R13" i="7"/>
  <c r="K21" i="7"/>
  <c r="H16" i="7"/>
  <c r="P38" i="4"/>
  <c r="P18" i="4" l="1"/>
  <c r="P13" i="4"/>
  <c r="P14" i="4"/>
  <c r="P20" i="4"/>
  <c r="K19" i="4"/>
  <c r="P14" i="5"/>
  <c r="C14" i="6"/>
  <c r="H20" i="5"/>
  <c r="C19" i="4"/>
  <c r="P16" i="6"/>
  <c r="P20" i="5"/>
  <c r="P19" i="5"/>
  <c r="P13" i="5"/>
  <c r="P15" i="5"/>
  <c r="P18" i="5"/>
  <c r="M19" i="5"/>
  <c r="K19" i="5"/>
  <c r="K24" i="5"/>
  <c r="M20" i="6"/>
  <c r="M19" i="6"/>
  <c r="K20" i="6"/>
  <c r="H20" i="6"/>
  <c r="P19" i="6"/>
  <c r="K19" i="6"/>
  <c r="H18" i="5"/>
  <c r="H19" i="5"/>
  <c r="F14" i="5"/>
  <c r="F24" i="5"/>
  <c r="C13" i="5"/>
  <c r="C19" i="5"/>
  <c r="C14" i="5"/>
  <c r="C24" i="5"/>
  <c r="M18" i="6"/>
  <c r="K13" i="6"/>
  <c r="K18" i="6"/>
  <c r="K14" i="6"/>
  <c r="H14" i="6"/>
  <c r="M16" i="6"/>
  <c r="M15" i="6"/>
  <c r="M13" i="6"/>
  <c r="M14" i="6"/>
  <c r="K23" i="5"/>
  <c r="K18" i="5"/>
  <c r="K15" i="5"/>
  <c r="K13" i="5"/>
  <c r="K14" i="5"/>
  <c r="H23" i="5"/>
  <c r="H15" i="5"/>
  <c r="H24" i="5"/>
  <c r="M18" i="5"/>
  <c r="M15" i="5"/>
  <c r="M14" i="5"/>
  <c r="H13" i="5"/>
  <c r="H14" i="5"/>
  <c r="D35" i="7"/>
  <c r="H24" i="6"/>
  <c r="H18" i="6"/>
  <c r="H23" i="6"/>
  <c r="P18" i="6"/>
  <c r="P15" i="6"/>
  <c r="P14" i="6"/>
  <c r="P13" i="6"/>
  <c r="K23" i="6"/>
  <c r="F13" i="6"/>
  <c r="F25" i="6" s="1"/>
  <c r="H13" i="6"/>
  <c r="L35" i="6"/>
  <c r="L40" i="6" s="1"/>
  <c r="M35" i="6" s="1"/>
  <c r="K13" i="1"/>
  <c r="K15" i="1"/>
  <c r="K14" i="1"/>
  <c r="K24" i="4"/>
  <c r="AB25" i="6"/>
  <c r="K20" i="4"/>
  <c r="K18" i="4"/>
  <c r="K18" i="1"/>
  <c r="H20" i="4"/>
  <c r="H24" i="4"/>
  <c r="K19" i="1"/>
  <c r="AE25" i="5"/>
  <c r="H19" i="4"/>
  <c r="H20" i="1"/>
  <c r="O35" i="1"/>
  <c r="K20" i="1"/>
  <c r="D37" i="7"/>
  <c r="D44" i="7"/>
  <c r="E41" i="7"/>
  <c r="M19" i="4"/>
  <c r="F19" i="4"/>
  <c r="K23" i="4"/>
  <c r="P19" i="4"/>
  <c r="M14" i="4"/>
  <c r="C24" i="4"/>
  <c r="B40" i="7"/>
  <c r="F24" i="4"/>
  <c r="K14" i="4"/>
  <c r="O35" i="4"/>
  <c r="O40" i="4" s="1"/>
  <c r="P34" i="4" s="1"/>
  <c r="K15" i="4"/>
  <c r="D39" i="7"/>
  <c r="M18" i="4"/>
  <c r="L36" i="4"/>
  <c r="D45" i="7"/>
  <c r="H15" i="4"/>
  <c r="H23" i="4"/>
  <c r="H18" i="4"/>
  <c r="L35" i="4"/>
  <c r="H13" i="4"/>
  <c r="C13" i="4"/>
  <c r="C25" i="4" s="1"/>
  <c r="D40" i="7"/>
  <c r="K23" i="1"/>
  <c r="R25" i="6"/>
  <c r="D46" i="6"/>
  <c r="B39" i="7"/>
  <c r="S25" i="7"/>
  <c r="N37" i="7" s="1"/>
  <c r="AC25" i="7"/>
  <c r="N38" i="7" s="1"/>
  <c r="D34" i="7"/>
  <c r="E35" i="7"/>
  <c r="E45" i="7"/>
  <c r="AB19" i="7"/>
  <c r="AB25" i="7" s="1"/>
  <c r="AE25" i="1"/>
  <c r="M20" i="1"/>
  <c r="M25" i="1" s="1"/>
  <c r="Z25" i="6"/>
  <c r="D38" i="7"/>
  <c r="D36" i="7"/>
  <c r="B37" i="7"/>
  <c r="W25" i="1"/>
  <c r="Z25" i="1"/>
  <c r="F25" i="5"/>
  <c r="R25" i="5"/>
  <c r="U25" i="5"/>
  <c r="W25" i="5"/>
  <c r="Z25" i="5"/>
  <c r="B46" i="5"/>
  <c r="C39" i="5" s="1"/>
  <c r="D46" i="5"/>
  <c r="J25" i="7"/>
  <c r="K22" i="7" s="1"/>
  <c r="T25" i="7"/>
  <c r="O37" i="7" s="1"/>
  <c r="P37" i="7" s="1"/>
  <c r="E44" i="7"/>
  <c r="E37" i="7"/>
  <c r="U25" i="1"/>
  <c r="U25" i="4"/>
  <c r="E46" i="4"/>
  <c r="F41" i="4" s="1"/>
  <c r="AB25" i="5"/>
  <c r="B35" i="7"/>
  <c r="AD25" i="7"/>
  <c r="O38" i="7" s="1"/>
  <c r="P38" i="7" s="1"/>
  <c r="W25" i="4"/>
  <c r="Z25" i="4"/>
  <c r="B46" i="4"/>
  <c r="C41" i="4" s="1"/>
  <c r="E38" i="7"/>
  <c r="F38" i="7" s="1"/>
  <c r="D46" i="4"/>
  <c r="B38" i="7"/>
  <c r="C38" i="7" s="1"/>
  <c r="P20" i="1"/>
  <c r="P25" i="1" s="1"/>
  <c r="E43" i="7"/>
  <c r="E39" i="7"/>
  <c r="E25" i="7"/>
  <c r="O34" i="7" s="1"/>
  <c r="F14" i="1"/>
  <c r="F25" i="1" s="1"/>
  <c r="F13" i="1"/>
  <c r="O34" i="1"/>
  <c r="D41" i="7"/>
  <c r="D25" i="7"/>
  <c r="N34" i="7" s="1"/>
  <c r="L34" i="1"/>
  <c r="L40" i="1" s="1"/>
  <c r="M34" i="1" s="1"/>
  <c r="C20" i="1"/>
  <c r="C13" i="1"/>
  <c r="E40" i="7"/>
  <c r="H22" i="1"/>
  <c r="H19" i="1"/>
  <c r="B44" i="7"/>
  <c r="H23" i="1"/>
  <c r="H18" i="1"/>
  <c r="H14" i="1"/>
  <c r="D43" i="7"/>
  <c r="B43" i="7"/>
  <c r="B46" i="1"/>
  <c r="C41" i="1" s="1"/>
  <c r="L35" i="1"/>
  <c r="H15" i="1"/>
  <c r="B34" i="7"/>
  <c r="B45" i="7"/>
  <c r="E36" i="7"/>
  <c r="E34" i="7"/>
  <c r="Q25" i="7"/>
  <c r="L37" i="7" s="1"/>
  <c r="M37" i="7" s="1"/>
  <c r="U25" i="6"/>
  <c r="E46" i="1"/>
  <c r="F44" i="1" s="1"/>
  <c r="D46" i="1"/>
  <c r="N40" i="1"/>
  <c r="AB25" i="4"/>
  <c r="U18" i="7"/>
  <c r="M17" i="7"/>
  <c r="U19" i="7"/>
  <c r="Z17" i="7"/>
  <c r="AE15" i="7"/>
  <c r="AE25" i="7" s="1"/>
  <c r="Z24" i="7"/>
  <c r="R25" i="4"/>
  <c r="C38" i="4"/>
  <c r="C37" i="1"/>
  <c r="B41" i="7"/>
  <c r="B36" i="7"/>
  <c r="N40" i="4"/>
  <c r="AE25" i="4"/>
  <c r="K25" i="1"/>
  <c r="C22" i="7"/>
  <c r="AA25" i="7"/>
  <c r="L38" i="7" s="1"/>
  <c r="M38" i="7" s="1"/>
  <c r="E46" i="5"/>
  <c r="AB25" i="1"/>
  <c r="N25" i="7"/>
  <c r="N36" i="7" s="1"/>
  <c r="N40" i="5"/>
  <c r="AE25" i="6"/>
  <c r="F25" i="4"/>
  <c r="O40" i="6"/>
  <c r="P34" i="6" s="1"/>
  <c r="R25" i="1"/>
  <c r="W25" i="6"/>
  <c r="C25" i="6"/>
  <c r="X25" i="7"/>
  <c r="N39" i="7" s="1"/>
  <c r="B25" i="7"/>
  <c r="C20" i="7" s="1"/>
  <c r="N40" i="6"/>
  <c r="E46" i="6"/>
  <c r="F40" i="6" s="1"/>
  <c r="B46" i="6"/>
  <c r="L40" i="5"/>
  <c r="M34" i="5" s="1"/>
  <c r="O40" i="5"/>
  <c r="P34" i="5" s="1"/>
  <c r="L25" i="7"/>
  <c r="M19" i="7" s="1"/>
  <c r="M38" i="4"/>
  <c r="R25" i="7"/>
  <c r="G25" i="7"/>
  <c r="H19" i="7" s="1"/>
  <c r="D42" i="7"/>
  <c r="W25" i="7"/>
  <c r="Z25" i="7"/>
  <c r="B42" i="7"/>
  <c r="Y25" i="7"/>
  <c r="O39" i="7" s="1"/>
  <c r="P39" i="7" s="1"/>
  <c r="O25" i="7"/>
  <c r="I25" i="7"/>
  <c r="N35" i="7" s="1"/>
  <c r="E42" i="7"/>
  <c r="V25" i="7"/>
  <c r="L39" i="7" s="1"/>
  <c r="M39" i="7" s="1"/>
  <c r="P25" i="4" l="1"/>
  <c r="C25" i="5"/>
  <c r="P25" i="5"/>
  <c r="P15" i="7"/>
  <c r="P16" i="7"/>
  <c r="F37" i="6"/>
  <c r="M25" i="5"/>
  <c r="F34" i="5"/>
  <c r="F41" i="5"/>
  <c r="C41" i="5"/>
  <c r="F41" i="6"/>
  <c r="C34" i="6"/>
  <c r="C41" i="6"/>
  <c r="C40" i="6"/>
  <c r="F40" i="5"/>
  <c r="C40" i="5"/>
  <c r="K25" i="6"/>
  <c r="C37" i="6"/>
  <c r="M16" i="7"/>
  <c r="M25" i="6"/>
  <c r="P25" i="6"/>
  <c r="P36" i="5"/>
  <c r="F44" i="5"/>
  <c r="F36" i="5"/>
  <c r="F39" i="5"/>
  <c r="K25" i="5"/>
  <c r="P35" i="5"/>
  <c r="F45" i="5"/>
  <c r="F35" i="5"/>
  <c r="C45" i="5"/>
  <c r="C44" i="5"/>
  <c r="H25" i="5"/>
  <c r="C34" i="5"/>
  <c r="C36" i="5"/>
  <c r="C35" i="5"/>
  <c r="M36" i="5"/>
  <c r="M35" i="5"/>
  <c r="H25" i="6"/>
  <c r="P36" i="6"/>
  <c r="F39" i="6"/>
  <c r="F44" i="6"/>
  <c r="F34" i="6"/>
  <c r="F36" i="6"/>
  <c r="P35" i="6"/>
  <c r="F35" i="6"/>
  <c r="F45" i="6"/>
  <c r="C45" i="6"/>
  <c r="C44" i="6"/>
  <c r="C39" i="6"/>
  <c r="M15" i="7"/>
  <c r="C36" i="6"/>
  <c r="M34" i="6"/>
  <c r="C35" i="6"/>
  <c r="M36" i="6"/>
  <c r="O40" i="1"/>
  <c r="P35" i="1" s="1"/>
  <c r="H24" i="7"/>
  <c r="U25" i="7"/>
  <c r="K25" i="4"/>
  <c r="K20" i="7"/>
  <c r="K24" i="7"/>
  <c r="M25" i="4"/>
  <c r="C24" i="7"/>
  <c r="F19" i="7"/>
  <c r="F24" i="7"/>
  <c r="F45" i="4"/>
  <c r="F40" i="4"/>
  <c r="P18" i="7"/>
  <c r="P19" i="7"/>
  <c r="C44" i="4"/>
  <c r="C40" i="4"/>
  <c r="C19" i="7"/>
  <c r="P36" i="4"/>
  <c r="P13" i="7"/>
  <c r="P14" i="7"/>
  <c r="F44" i="4"/>
  <c r="K13" i="7"/>
  <c r="K19" i="7"/>
  <c r="K23" i="7"/>
  <c r="K15" i="7"/>
  <c r="F36" i="4"/>
  <c r="F39" i="4"/>
  <c r="P35" i="4"/>
  <c r="F34" i="4"/>
  <c r="F35" i="4"/>
  <c r="M13" i="7"/>
  <c r="M18" i="7"/>
  <c r="L36" i="7"/>
  <c r="M14" i="7"/>
  <c r="L40" i="4"/>
  <c r="M36" i="4" s="1"/>
  <c r="C39" i="4"/>
  <c r="H25" i="4"/>
  <c r="C45" i="4"/>
  <c r="C36" i="4"/>
  <c r="C34" i="4"/>
  <c r="C35" i="4"/>
  <c r="N40" i="7"/>
  <c r="K14" i="7"/>
  <c r="K18" i="7"/>
  <c r="C25" i="1"/>
  <c r="O35" i="7"/>
  <c r="F39" i="1"/>
  <c r="F43" i="1"/>
  <c r="F40" i="1"/>
  <c r="F36" i="1"/>
  <c r="F13" i="7"/>
  <c r="F41" i="1"/>
  <c r="F35" i="1"/>
  <c r="F20" i="7"/>
  <c r="F14" i="7"/>
  <c r="F34" i="1"/>
  <c r="P36" i="1"/>
  <c r="O36" i="7"/>
  <c r="P20" i="7"/>
  <c r="M36" i="1"/>
  <c r="M20" i="7"/>
  <c r="D46" i="7"/>
  <c r="H23" i="7"/>
  <c r="H20" i="7"/>
  <c r="H25" i="1"/>
  <c r="P34" i="1"/>
  <c r="C44" i="1"/>
  <c r="C40" i="1"/>
  <c r="C43" i="1"/>
  <c r="H15" i="7"/>
  <c r="H22" i="7"/>
  <c r="H18" i="7"/>
  <c r="C34" i="1"/>
  <c r="C39" i="1"/>
  <c r="C35" i="1"/>
  <c r="C36" i="1"/>
  <c r="L35" i="7"/>
  <c r="H14" i="7"/>
  <c r="M35" i="1"/>
  <c r="M40" i="1" s="1"/>
  <c r="H13" i="7"/>
  <c r="L34" i="7"/>
  <c r="C14" i="7"/>
  <c r="C13" i="7"/>
  <c r="F42" i="7"/>
  <c r="E46" i="7"/>
  <c r="F45" i="7" s="1"/>
  <c r="C42" i="7"/>
  <c r="B46" i="7"/>
  <c r="C41" i="7" s="1"/>
  <c r="F37" i="7" l="1"/>
  <c r="C37" i="7"/>
  <c r="P40" i="5"/>
  <c r="F46" i="5"/>
  <c r="C46" i="5"/>
  <c r="M40" i="5"/>
  <c r="C46" i="6"/>
  <c r="P40" i="6"/>
  <c r="F46" i="6"/>
  <c r="M40" i="6"/>
  <c r="M35" i="4"/>
  <c r="M34" i="4"/>
  <c r="P40" i="4"/>
  <c r="P25" i="7"/>
  <c r="K25" i="7"/>
  <c r="F46" i="4"/>
  <c r="M25" i="7"/>
  <c r="C45" i="7"/>
  <c r="C46" i="4"/>
  <c r="P40" i="1"/>
  <c r="O40" i="7"/>
  <c r="P36" i="7" s="1"/>
  <c r="F39" i="7"/>
  <c r="F44" i="7"/>
  <c r="F43" i="7"/>
  <c r="F36" i="7"/>
  <c r="F46" i="1"/>
  <c r="F25" i="7"/>
  <c r="F34" i="7"/>
  <c r="F35" i="7"/>
  <c r="F40" i="7"/>
  <c r="F41" i="7"/>
  <c r="C43" i="7"/>
  <c r="C40" i="7"/>
  <c r="C44" i="7"/>
  <c r="H25" i="7"/>
  <c r="C36" i="7"/>
  <c r="C39" i="7"/>
  <c r="C46" i="1"/>
  <c r="L40" i="7"/>
  <c r="C34" i="7"/>
  <c r="C35" i="7"/>
  <c r="C25" i="7"/>
  <c r="M40" i="4" l="1"/>
  <c r="P34" i="7"/>
  <c r="P35" i="7"/>
  <c r="F46" i="7"/>
  <c r="M34" i="7"/>
  <c r="M36" i="7"/>
  <c r="M35" i="7"/>
  <c r="C46" i="7"/>
  <c r="P40" i="7" l="1"/>
  <c r="M40" i="7"/>
</calcChain>
</file>

<file path=xl/sharedStrings.xml><?xml version="1.0" encoding="utf-8"?>
<sst xmlns="http://schemas.openxmlformats.org/spreadsheetml/2006/main" count="457" uniqueCount="63">
  <si>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</si>
  <si>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</si>
  <si>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</si>
  <si>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</si>
  <si>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</si>
  <si>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</si>
  <si>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</si>
  <si>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</si>
  <si>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</si>
  <si>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</si>
  <si>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</si>
  <si>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</si>
  <si>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</si>
  <si>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</si>
  <si>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</si>
  <si>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</si>
  <si>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</si>
  <si>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</si>
  <si>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</si>
  <si>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</si>
  <si>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</si>
  <si>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</si>
  <si>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</si>
  <si>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</si>
  <si>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</si>
  <si>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</si>
  <si>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</si>
  <si>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</si>
  <si>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</si>
  <si>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</si>
  <si>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</si>
  <si>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</si>
  <si>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</si>
  <si>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</si>
  <si>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</si>
  <si>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</si>
  <si>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</si>
  <si>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</si>
  <si>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</si>
  <si>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</si>
  <si>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</si>
  <si>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</si>
  <si>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</si>
  <si>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</si>
  <si>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</si>
  <si>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</si>
  <si>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</si>
  <si>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</si>
  <si>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</si>
  <si>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</si>
  <si>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</si>
  <si>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</si>
  <si>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</si>
  <si>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ANY 2022</t>
  </si>
  <si>
    <t>1 de gener a 31 de març de 2023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</si>
  <si>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t>
  </si>
  <si>
    <t>https://bcnroc.ajuntament.barcelona.cat/jspui/bitstream/11703/128073/5/GM_pressupost-general_2023.pdf#page=269</t>
  </si>
  <si>
    <t>1 d'abril a 30 de juny de 2023</t>
  </si>
  <si>
    <t>1 de juliol a 30 de setembre de 2023</t>
  </si>
  <si>
    <t>1 d'octubre a 31 de desembre de 2023</t>
  </si>
  <si>
    <t>1 de gener a 31 de desembre de 2023</t>
  </si>
  <si>
    <t>Barcelona de Serveis Municipals SA (BSM)</t>
  </si>
  <si>
    <t>Dades actualitzades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</si>
</sst>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9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  <font>
      <i/>
      <sz val="10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6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8" fillId="2" borderId="2" xfId="0" applyFont="1" applyFill="1" applyBorder="1" applyAlignment="1" applyProtection="1">
      <alignment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wrapText="1" indent="1"/>
    </xf>
    <xf numFmtId="0" fontId="46" fillId="0" borderId="0" xfId="59" applyFill="1" applyBorder="1" applyAlignment="1" applyProtection="1">
      <alignment horizontal="left" vertical="top" inden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'2023 -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E3-4628-8FBD-BFD2F4863019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E3-4628-8FBD-BFD2F4863019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E3-4628-8FBD-BFD2F4863019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E3-4628-8FBD-BFD2F4863019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E3-4628-8FBD-BFD2F4863019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E3-4628-8FBD-BFD2F4863019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E3-4628-8FBD-BFD2F4863019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E3-4628-8FBD-BFD2F4863019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E3-4628-8FBD-BFD2F4863019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E3-4628-8FBD-BFD2F48630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ANUAL'!$B$34:$B$45</c:f>
              <c:numCache>
                <c:formatCode>#,##0</c:formatCode>
                <c:ptCount val="11"/>
                <c:pt idx="0">
                  <c:v>287</c:v>
                </c:pt>
                <c:pt idx="1">
                  <c:v>66</c:v>
                </c:pt>
                <c:pt idx="2">
                  <c:v>11</c:v>
                </c:pt>
                <c:pt idx="3">
                  <c:v>1</c:v>
                </c:pt>
                <c:pt idx="4">
                  <c:v>0</c:v>
                </c:pt>
                <c:pt idx="5">
                  <c:v>33</c:v>
                </c:pt>
                <c:pt idx="6">
                  <c:v>148</c:v>
                </c:pt>
                <c:pt idx="7">
                  <c:v>219</c:v>
                </c:pt>
                <c:pt idx="8">
                  <c:v>2</c:v>
                </c:pt>
                <c:pt idx="9">
                  <c:v>12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EE3-4628-8FBD-BFD2F4863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'2023 -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443-4D68-B866-99A2C863742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43-4D68-B866-99A2C863742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443-4D68-B866-99A2C863742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3-4D68-B866-99A2C863742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443-4D68-B866-99A2C863742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3-4D68-B866-99A2C863742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443-4D68-B866-99A2C863742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43-4D68-B866-99A2C863742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443-4D68-B866-99A2C863742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43-4D68-B866-99A2C863742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'2023 - CONTRACTACIÓ ANUAL'!$E$34:$E$45</c:f>
              <c:numCache>
                <c:formatCode>#,##0.00\ "€"</c:formatCode>
                <c:ptCount val="11"/>
                <c:pt idx="0">
                  <c:v>475087866.36300004</c:v>
                </c:pt>
                <c:pt idx="1">
                  <c:v>6633040.7143000001</c:v>
                </c:pt>
                <c:pt idx="2">
                  <c:v>254276.24859999999</c:v>
                </c:pt>
                <c:pt idx="3">
                  <c:v>3314970.4499999997</c:v>
                </c:pt>
                <c:pt idx="4">
                  <c:v>0</c:v>
                </c:pt>
                <c:pt idx="5">
                  <c:v>18020578.000700001</c:v>
                </c:pt>
                <c:pt idx="6">
                  <c:v>5290229.1919999998</c:v>
                </c:pt>
                <c:pt idx="7">
                  <c:v>1772691.6373999999</c:v>
                </c:pt>
                <c:pt idx="8">
                  <c:v>69999.988299999997</c:v>
                </c:pt>
                <c:pt idx="9">
                  <c:v>102597.67869999999</c:v>
                </c:pt>
                <c:pt idx="10">
                  <c:v>987819.04980000004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443-4D68-B866-99A2C86374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'2023 -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3B7-45A9-814B-E193C08D5080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B7-45A9-814B-E193C08D5080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B7-45A9-814B-E193C08D5080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B7-45A9-814B-E193C08D508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ANUAL'!$L$34:$L$39</c:f>
              <c:numCache>
                <c:formatCode>#,##0</c:formatCode>
                <c:ptCount val="6"/>
                <c:pt idx="0">
                  <c:v>113</c:v>
                </c:pt>
                <c:pt idx="1">
                  <c:v>573</c:v>
                </c:pt>
                <c:pt idx="2">
                  <c:v>97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3B7-45A9-814B-E193C08D508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'2023 -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65-4FC8-939F-0C4CD744D3F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65-4FC8-939F-0C4CD744D3F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665-4FC8-939F-0C4CD744D3F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665-4FC8-939F-0C4CD744D3F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665-4FC8-939F-0C4CD744D3F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665-4FC8-939F-0C4CD744D3F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'2023 -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'2023 - CONTRACTACIÓ ANUAL'!$O$34:$O$39</c:f>
              <c:numCache>
                <c:formatCode>#,##0.00\ "€"</c:formatCode>
                <c:ptCount val="6"/>
                <c:pt idx="0">
                  <c:v>394433577.32680011</c:v>
                </c:pt>
                <c:pt idx="1">
                  <c:v>106921247.36330001</c:v>
                </c:pt>
                <c:pt idx="2">
                  <c:v>10179244.6327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665-4FC8-939F-0C4CD744D3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8073/5/GM_pressupost-general_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opLeftCell="A5" zoomScale="80" zoomScaleNormal="80" workbookViewId="0">
      <selection activeCell="I7" sqref="I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3">
      <c r="A7" s="30" t="s">
        <v>41</v>
      </c>
      <c r="B7" s="31" t="s">
        <v>54</v>
      </c>
      <c r="C7" s="32"/>
      <c r="D7" s="32"/>
      <c r="E7" s="32"/>
      <c r="F7" s="32"/>
      <c r="G7" s="33"/>
      <c r="H7" s="73"/>
      <c r="I7" s="90" t="s">
        <v>46</v>
      </c>
      <c r="J7" s="91">
        <v>45225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>
        <v>3</v>
      </c>
      <c r="C13" s="20">
        <f t="shared" ref="C13:C24" si="0">IF(B13,B13/$B$25,"")</f>
        <v>0.33333333333333331</v>
      </c>
      <c r="D13" s="4">
        <v>3364236.66</v>
      </c>
      <c r="E13" s="5">
        <f>D13*1.21</f>
        <v>4070726.3585999999</v>
      </c>
      <c r="F13" s="21">
        <f t="shared" ref="F13:F24" si="1">IF(E13,E13/$E$25,"")</f>
        <v>0.69098462535499972</v>
      </c>
      <c r="G13" s="1">
        <v>48</v>
      </c>
      <c r="H13" s="20">
        <f t="shared" ref="H13:H24" si="2">IF(G13,G13/$G$25,"")</f>
        <v>0.30967741935483872</v>
      </c>
      <c r="I13" s="4">
        <v>14353169.67</v>
      </c>
      <c r="J13" s="5">
        <f>I13*1.21</f>
        <v>17367335.300699998</v>
      </c>
      <c r="K13" s="21">
        <f t="shared" ref="K13:K24" si="3">IF(J13,J13/$J$25,"")</f>
        <v>0.83184996968659397</v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3">
      <c r="A14" s="43" t="s">
        <v>18</v>
      </c>
      <c r="B14" s="2">
        <v>5</v>
      </c>
      <c r="C14" s="20">
        <f t="shared" si="0"/>
        <v>0.55555555555555558</v>
      </c>
      <c r="D14" s="6">
        <v>1464623.96</v>
      </c>
      <c r="E14" s="7">
        <f>D14*1.21</f>
        <v>1772194.9915999998</v>
      </c>
      <c r="F14" s="21">
        <f t="shared" si="1"/>
        <v>0.3008208816934288</v>
      </c>
      <c r="G14" s="2">
        <v>10</v>
      </c>
      <c r="H14" s="20">
        <f t="shared" si="2"/>
        <v>6.4516129032258063E-2</v>
      </c>
      <c r="I14" s="6">
        <v>378302.25</v>
      </c>
      <c r="J14" s="7">
        <f>I14*1.21</f>
        <v>457745.72249999997</v>
      </c>
      <c r="K14" s="21">
        <f t="shared" si="3"/>
        <v>2.1924823744863479E-2</v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4</v>
      </c>
      <c r="H15" s="20">
        <f t="shared" si="2"/>
        <v>2.5806451612903226E-2</v>
      </c>
      <c r="I15" s="6">
        <v>55271</v>
      </c>
      <c r="J15" s="7">
        <f>I15*1.21</f>
        <v>66877.91</v>
      </c>
      <c r="K15" s="21">
        <f t="shared" si="3"/>
        <v>3.2032770970892967E-3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8</v>
      </c>
      <c r="H18" s="66">
        <f t="shared" si="2"/>
        <v>5.1612903225806452E-2</v>
      </c>
      <c r="I18" s="69">
        <v>1301646.6100000001</v>
      </c>
      <c r="J18" s="70">
        <f>I18*1.21</f>
        <v>1574992.3981000001</v>
      </c>
      <c r="K18" s="67">
        <f t="shared" si="3"/>
        <v>7.5438019473447637E-2</v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28</v>
      </c>
      <c r="H19" s="20">
        <f t="shared" si="2"/>
        <v>0.18064516129032257</v>
      </c>
      <c r="I19" s="6">
        <v>787540.04</v>
      </c>
      <c r="J19" s="7">
        <v>952923.45</v>
      </c>
      <c r="K19" s="21">
        <f t="shared" si="3"/>
        <v>4.5642542697047761E-2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1</v>
      </c>
      <c r="C20" s="66">
        <f t="shared" si="0"/>
        <v>0.1111111111111111</v>
      </c>
      <c r="D20" s="69">
        <v>39897</v>
      </c>
      <c r="E20" s="70">
        <v>48275.37</v>
      </c>
      <c r="F20" s="21">
        <f t="shared" si="1"/>
        <v>8.1944929515714946E-3</v>
      </c>
      <c r="G20" s="68">
        <v>52</v>
      </c>
      <c r="H20" s="66">
        <f t="shared" si="2"/>
        <v>0.33548387096774196</v>
      </c>
      <c r="I20" s="69">
        <v>308056.46999999997</v>
      </c>
      <c r="J20" s="70">
        <v>372748.33</v>
      </c>
      <c r="K20" s="67">
        <f t="shared" si="3"/>
        <v>1.7853670793050849E-2</v>
      </c>
      <c r="L20" s="68">
        <v>1</v>
      </c>
      <c r="M20" s="66">
        <f t="shared" si="4"/>
        <v>1</v>
      </c>
      <c r="N20" s="69">
        <v>3305</v>
      </c>
      <c r="O20" s="70">
        <v>3999.05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>
        <v>2</v>
      </c>
      <c r="H22" s="20">
        <f t="shared" si="2"/>
        <v>1.2903225806451613E-2</v>
      </c>
      <c r="I22" s="98">
        <v>57851.23</v>
      </c>
      <c r="J22" s="98">
        <f>I22*1.21</f>
        <v>69999.988299999997</v>
      </c>
      <c r="K22" s="21">
        <f t="shared" si="3"/>
        <v>3.3528164878045491E-3</v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3</v>
      </c>
      <c r="H23" s="20">
        <f t="shared" si="2"/>
        <v>1.935483870967742E-2</v>
      </c>
      <c r="I23" s="98">
        <v>12680</v>
      </c>
      <c r="J23" s="98">
        <f>I23*1.21</f>
        <v>15342.8</v>
      </c>
      <c r="K23" s="21">
        <f t="shared" si="3"/>
        <v>7.3488002010262674E-4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9</v>
      </c>
      <c r="C25" s="17">
        <f t="shared" si="12"/>
        <v>1</v>
      </c>
      <c r="D25" s="18">
        <f t="shared" si="12"/>
        <v>4868757.62</v>
      </c>
      <c r="E25" s="18">
        <f t="shared" si="12"/>
        <v>5891196.7201999994</v>
      </c>
      <c r="F25" s="19">
        <f t="shared" si="12"/>
        <v>1</v>
      </c>
      <c r="G25" s="16">
        <f t="shared" si="12"/>
        <v>155</v>
      </c>
      <c r="H25" s="17">
        <f t="shared" si="12"/>
        <v>1</v>
      </c>
      <c r="I25" s="18">
        <f t="shared" si="12"/>
        <v>17254517.27</v>
      </c>
      <c r="J25" s="18">
        <f t="shared" si="12"/>
        <v>20877965.899599995</v>
      </c>
      <c r="K25" s="19">
        <f t="shared" si="12"/>
        <v>1.0000000000000002</v>
      </c>
      <c r="L25" s="16">
        <f t="shared" si="12"/>
        <v>1</v>
      </c>
      <c r="M25" s="17">
        <f t="shared" si="12"/>
        <v>1</v>
      </c>
      <c r="N25" s="18">
        <f t="shared" si="12"/>
        <v>3305</v>
      </c>
      <c r="O25" s="18">
        <f t="shared" si="12"/>
        <v>3999.05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">
        <v>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7" t="s">
        <v>56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13">B13+G13+L13+Q13+AA13+V13</f>
        <v>51</v>
      </c>
      <c r="C34" s="8">
        <f t="shared" ref="C34:C43" si="14">IF(B34,B34/$B$46,"")</f>
        <v>0.30909090909090908</v>
      </c>
      <c r="D34" s="10">
        <f t="shared" ref="D34:D45" si="15">D13+I13+N13+S13+AC13+X13</f>
        <v>17717406.329999998</v>
      </c>
      <c r="E34" s="11">
        <f t="shared" ref="E34:E45" si="16">E13+J13+O13+T13+AD13+Y13</f>
        <v>21438061.659299999</v>
      </c>
      <c r="F34" s="21">
        <f t="shared" ref="F34:F43" si="17">IF(E34,E34/$E$46,"")</f>
        <v>0.80072954863160717</v>
      </c>
      <c r="J34" s="151" t="s">
        <v>3</v>
      </c>
      <c r="K34" s="152"/>
      <c r="L34" s="57">
        <f>B25</f>
        <v>9</v>
      </c>
      <c r="M34" s="8">
        <f t="shared" ref="M34:M39" si="18">IF(L34,L34/$L$40,"")</f>
        <v>5.4545454545454543E-2</v>
      </c>
      <c r="N34" s="58">
        <f>D25</f>
        <v>4868757.62</v>
      </c>
      <c r="O34" s="58">
        <f>E25</f>
        <v>5891196.7201999994</v>
      </c>
      <c r="P34" s="59">
        <f t="shared" ref="P34:P39" si="19">IF(O34,O34/$O$40,"")</f>
        <v>0.22004112898049102</v>
      </c>
    </row>
    <row r="35" spans="1:33" s="25" customFormat="1" ht="30" customHeight="1" x14ac:dyDescent="0.3">
      <c r="A35" s="43" t="s">
        <v>18</v>
      </c>
      <c r="B35" s="12">
        <f t="shared" si="13"/>
        <v>15</v>
      </c>
      <c r="C35" s="8">
        <f t="shared" si="14"/>
        <v>9.0909090909090912E-2</v>
      </c>
      <c r="D35" s="13">
        <f t="shared" si="15"/>
        <v>1842926.21</v>
      </c>
      <c r="E35" s="14">
        <f t="shared" si="16"/>
        <v>2229940.7141</v>
      </c>
      <c r="F35" s="21">
        <f t="shared" si="17"/>
        <v>8.3290152339959261E-2</v>
      </c>
      <c r="J35" s="147" t="s">
        <v>1</v>
      </c>
      <c r="K35" s="148"/>
      <c r="L35" s="60">
        <f>G25</f>
        <v>155</v>
      </c>
      <c r="M35" s="8">
        <f t="shared" si="18"/>
        <v>0.93939393939393945</v>
      </c>
      <c r="N35" s="61">
        <f>I25</f>
        <v>17254517.27</v>
      </c>
      <c r="O35" s="61">
        <f>J25</f>
        <v>20877965.899599995</v>
      </c>
      <c r="P35" s="59">
        <f t="shared" si="19"/>
        <v>0.77980950315443121</v>
      </c>
    </row>
    <row r="36" spans="1:33" ht="30" customHeight="1" x14ac:dyDescent="0.3">
      <c r="A36" s="43" t="s">
        <v>19</v>
      </c>
      <c r="B36" s="12">
        <f t="shared" si="13"/>
        <v>4</v>
      </c>
      <c r="C36" s="8">
        <f t="shared" si="14"/>
        <v>2.4242424242424242E-2</v>
      </c>
      <c r="D36" s="13">
        <f t="shared" si="15"/>
        <v>55271</v>
      </c>
      <c r="E36" s="14">
        <f t="shared" si="16"/>
        <v>66877.91</v>
      </c>
      <c r="F36" s="21">
        <f t="shared" si="17"/>
        <v>2.4979459215471729E-3</v>
      </c>
      <c r="G36" s="25"/>
      <c r="J36" s="147" t="s">
        <v>2</v>
      </c>
      <c r="K36" s="148"/>
      <c r="L36" s="60">
        <f>L25</f>
        <v>1</v>
      </c>
      <c r="M36" s="8">
        <f t="shared" si="18"/>
        <v>6.0606060606060606E-3</v>
      </c>
      <c r="N36" s="61">
        <f>N25</f>
        <v>3305</v>
      </c>
      <c r="O36" s="61">
        <f>O25</f>
        <v>3999.05</v>
      </c>
      <c r="P36" s="59">
        <f t="shared" si="19"/>
        <v>1.4936786507776967E-4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47" t="s">
        <v>34</v>
      </c>
      <c r="K37" s="148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47" t="s">
        <v>5</v>
      </c>
      <c r="K38" s="148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8</v>
      </c>
      <c r="C39" s="8">
        <f t="shared" si="14"/>
        <v>4.8484848484848485E-2</v>
      </c>
      <c r="D39" s="13">
        <f t="shared" si="15"/>
        <v>1301646.6100000001</v>
      </c>
      <c r="E39" s="22">
        <f t="shared" si="16"/>
        <v>1574992.3981000001</v>
      </c>
      <c r="F39" s="21">
        <f t="shared" si="17"/>
        <v>5.8827284484543496E-2</v>
      </c>
      <c r="G39" s="25"/>
      <c r="J39" s="147" t="s">
        <v>4</v>
      </c>
      <c r="K39" s="148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28</v>
      </c>
      <c r="C40" s="8">
        <f t="shared" si="14"/>
        <v>0.16969696969696971</v>
      </c>
      <c r="D40" s="13">
        <f t="shared" si="15"/>
        <v>787540.04</v>
      </c>
      <c r="E40" s="23">
        <f t="shared" si="16"/>
        <v>952923.45</v>
      </c>
      <c r="F40" s="21">
        <f t="shared" si="17"/>
        <v>3.5592488543289724E-2</v>
      </c>
      <c r="G40" s="25"/>
      <c r="J40" s="149" t="s">
        <v>0</v>
      </c>
      <c r="K40" s="150"/>
      <c r="L40" s="83">
        <f>SUM(L34:L39)</f>
        <v>165</v>
      </c>
      <c r="M40" s="17">
        <f>SUM(M34:M39)</f>
        <v>1</v>
      </c>
      <c r="N40" s="84">
        <f>SUM(N34:N39)</f>
        <v>22126579.890000001</v>
      </c>
      <c r="O40" s="85">
        <f>SUM(O34:O39)</f>
        <v>26773161.669799995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54</v>
      </c>
      <c r="C41" s="8">
        <f t="shared" si="14"/>
        <v>0.32727272727272727</v>
      </c>
      <c r="D41" s="13">
        <f t="shared" si="15"/>
        <v>351258.47</v>
      </c>
      <c r="E41" s="23">
        <f t="shared" si="16"/>
        <v>425022.75</v>
      </c>
      <c r="F41" s="21">
        <f t="shared" si="17"/>
        <v>1.5874955496175996E-2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13"/>
        <v>2</v>
      </c>
      <c r="C43" s="8">
        <f t="shared" si="14"/>
        <v>1.2121212121212121E-2</v>
      </c>
      <c r="D43" s="13">
        <f t="shared" si="15"/>
        <v>57851.23</v>
      </c>
      <c r="E43" s="14">
        <f t="shared" si="16"/>
        <v>69999.988299999997</v>
      </c>
      <c r="F43" s="21">
        <f t="shared" si="17"/>
        <v>2.6145581595228501E-3</v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13"/>
        <v>3</v>
      </c>
      <c r="C44" s="8">
        <f t="shared" ref="C44" si="20">IF(B44,B44/$B$46,"")</f>
        <v>1.8181818181818181E-2</v>
      </c>
      <c r="D44" s="13">
        <f t="shared" si="15"/>
        <v>12680</v>
      </c>
      <c r="E44" s="14">
        <f t="shared" si="16"/>
        <v>15342.8</v>
      </c>
      <c r="F44" s="21">
        <f t="shared" ref="F44" si="21">IF(E44,E44/$E$46,"")</f>
        <v>5.7306642335434768E-4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165</v>
      </c>
      <c r="C46" s="17">
        <f>SUM(C34:C45)</f>
        <v>1</v>
      </c>
      <c r="D46" s="18">
        <f>SUM(D34:D45)</f>
        <v>22126579.889999997</v>
      </c>
      <c r="E46" s="18">
        <f>SUM(E34:E45)</f>
        <v>26773161.669799998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38:K38"/>
    <mergeCell ref="J40:K40"/>
    <mergeCell ref="J34:K34"/>
    <mergeCell ref="J35:K35"/>
    <mergeCell ref="J36:K36"/>
    <mergeCell ref="J37:K37"/>
    <mergeCell ref="J39:K39"/>
    <mergeCell ref="B10:AE10"/>
    <mergeCell ref="B11:F11"/>
    <mergeCell ref="G11:K11"/>
    <mergeCell ref="Q11:U11"/>
    <mergeCell ref="AA11:AE11"/>
    <mergeCell ref="V11:Z11"/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</mergeCells>
  <hyperlinks>
    <hyperlink ref="A28" r:id="rId1" location="page=269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7" sqref="I7: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57</v>
      </c>
      <c r="C7" s="32"/>
      <c r="D7" s="32"/>
      <c r="E7" s="32"/>
      <c r="F7" s="32"/>
      <c r="G7" s="33"/>
      <c r="H7" s="73"/>
      <c r="I7" s="102" t="s">
        <v>62</v>
      </c>
      <c r="J7" s="91">
        <v>45440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Barcelona de Serveis Municipals SA (BSM)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55</v>
      </c>
      <c r="C13" s="20">
        <f t="shared" ref="C13:C21" si="0">IF(B13,B13/$B$25,"")</f>
        <v>0.7857142857142857</v>
      </c>
      <c r="D13" s="4">
        <v>298984731.56999999</v>
      </c>
      <c r="E13" s="5">
        <f>D13*1.21</f>
        <v>361771525.1997</v>
      </c>
      <c r="F13" s="21">
        <f t="shared" ref="F13:F24" si="1">IF(E13,E13/$E$25,"")</f>
        <v>0.9936832007556976</v>
      </c>
      <c r="G13" s="1">
        <v>40</v>
      </c>
      <c r="H13" s="20">
        <f t="shared" ref="H13:H21" si="2">IF(G13,G13/$G$25,"")</f>
        <v>0.25974025974025972</v>
      </c>
      <c r="I13" s="4">
        <v>12439833.630000001</v>
      </c>
      <c r="J13" s="5">
        <f>I13*1.21</f>
        <v>15052198.692300001</v>
      </c>
      <c r="K13" s="21">
        <f t="shared" ref="K13:K21" si="3">IF(J13,J13/$J$25,"")</f>
        <v>0.85791969085678077</v>
      </c>
      <c r="L13" s="1">
        <v>3</v>
      </c>
      <c r="M13" s="20">
        <f t="shared" ref="M13:M21" si="4">IF(L13,L13/$L$25,"")</f>
        <v>0.14285714285714285</v>
      </c>
      <c r="N13" s="4">
        <v>192974.75</v>
      </c>
      <c r="O13" s="5">
        <f>N13*1.21</f>
        <v>233499.44749999998</v>
      </c>
      <c r="P13" s="21">
        <f t="shared" ref="P13:P21" si="5">IF(O13,O13/$O$25,"")</f>
        <v>0.46041461108186416</v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>
        <v>7</v>
      </c>
      <c r="C14" s="20">
        <f t="shared" si="0"/>
        <v>0.1</v>
      </c>
      <c r="D14" s="6">
        <v>1642804.23</v>
      </c>
      <c r="E14" s="7">
        <f>D14*1.21</f>
        <v>1987793.1183</v>
      </c>
      <c r="F14" s="21">
        <f t="shared" si="1"/>
        <v>5.4599007678731784E-3</v>
      </c>
      <c r="G14" s="2">
        <v>9</v>
      </c>
      <c r="H14" s="20">
        <f t="shared" si="2"/>
        <v>5.844155844155844E-2</v>
      </c>
      <c r="I14" s="6">
        <v>213579.15</v>
      </c>
      <c r="J14" s="7">
        <f>I14*1.21</f>
        <v>258430.77149999997</v>
      </c>
      <c r="K14" s="21">
        <f t="shared" si="3"/>
        <v>1.4729598786559816E-2</v>
      </c>
      <c r="L14" s="2">
        <v>2</v>
      </c>
      <c r="M14" s="20">
        <f t="shared" si="4"/>
        <v>9.5238095238095233E-2</v>
      </c>
      <c r="N14" s="6">
        <v>10890.25</v>
      </c>
      <c r="O14" s="7">
        <f>N14*1.21</f>
        <v>13177.202499999999</v>
      </c>
      <c r="P14" s="21">
        <f t="shared" si="5"/>
        <v>2.5982830491213339E-2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1</v>
      </c>
      <c r="H15" s="20">
        <f t="shared" si="2"/>
        <v>6.4935064935064939E-3</v>
      </c>
      <c r="I15" s="6">
        <v>35000</v>
      </c>
      <c r="J15" s="7">
        <f>I15*1.21</f>
        <v>42350</v>
      </c>
      <c r="K15" s="21">
        <f t="shared" si="3"/>
        <v>2.4137934696790092E-3</v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3</v>
      </c>
      <c r="H18" s="66">
        <f t="shared" si="2"/>
        <v>1.948051948051948E-2</v>
      </c>
      <c r="I18" s="69">
        <v>248918.04</v>
      </c>
      <c r="J18" s="70">
        <f>I18*1.21</f>
        <v>301190.8284</v>
      </c>
      <c r="K18" s="67">
        <f t="shared" si="3"/>
        <v>1.7166763983922813E-2</v>
      </c>
      <c r="L18" s="71">
        <v>1</v>
      </c>
      <c r="M18" s="66">
        <f t="shared" si="4"/>
        <v>4.7619047619047616E-2</v>
      </c>
      <c r="N18" s="69">
        <v>28350</v>
      </c>
      <c r="O18" s="70">
        <f>N18*1.21</f>
        <v>34303.5</v>
      </c>
      <c r="P18" s="67">
        <f t="shared" si="5"/>
        <v>6.7639700137820363E-2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5</v>
      </c>
      <c r="C19" s="20">
        <f t="shared" si="0"/>
        <v>7.1428571428571425E-2</v>
      </c>
      <c r="D19" s="6">
        <v>100054.53</v>
      </c>
      <c r="E19" s="7">
        <f>D19*1.21</f>
        <v>121065.9813</v>
      </c>
      <c r="F19" s="21">
        <f t="shared" si="1"/>
        <v>3.3253372203466387E-4</v>
      </c>
      <c r="G19" s="2">
        <v>40</v>
      </c>
      <c r="H19" s="20">
        <f t="shared" si="2"/>
        <v>0.25974025974025972</v>
      </c>
      <c r="I19" s="6">
        <v>606366.06999999995</v>
      </c>
      <c r="J19" s="7">
        <f>I19*1.21</f>
        <v>733702.94469999988</v>
      </c>
      <c r="K19" s="21">
        <f t="shared" si="3"/>
        <v>4.1818356000026424E-2</v>
      </c>
      <c r="L19" s="2">
        <v>6</v>
      </c>
      <c r="M19" s="20">
        <f t="shared" si="4"/>
        <v>0.2857142857142857</v>
      </c>
      <c r="N19" s="6">
        <v>147676.79999999999</v>
      </c>
      <c r="O19" s="7">
        <f>N19*1.21</f>
        <v>178688.92799999999</v>
      </c>
      <c r="P19" s="21">
        <f t="shared" si="5"/>
        <v>0.3523391347200307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>
        <v>2</v>
      </c>
      <c r="C20" s="66">
        <f t="shared" si="0"/>
        <v>2.8571428571428571E-2</v>
      </c>
      <c r="D20" s="69">
        <v>70773.679999999993</v>
      </c>
      <c r="E20" s="70">
        <f>D20*1.21</f>
        <v>85636.152799999996</v>
      </c>
      <c r="F20" s="21">
        <f t="shared" si="1"/>
        <v>2.3521808790156974E-4</v>
      </c>
      <c r="G20" s="68">
        <v>56</v>
      </c>
      <c r="H20" s="66">
        <f t="shared" si="2"/>
        <v>0.36363636363636365</v>
      </c>
      <c r="I20" s="69">
        <v>388885.91</v>
      </c>
      <c r="J20" s="70">
        <f>I20*1.21</f>
        <v>470551.95109999995</v>
      </c>
      <c r="K20" s="21">
        <f t="shared" si="3"/>
        <v>2.6819722000233682E-2</v>
      </c>
      <c r="L20" s="68">
        <v>9</v>
      </c>
      <c r="M20" s="66">
        <f t="shared" si="4"/>
        <v>0.42857142857142855</v>
      </c>
      <c r="N20" s="69">
        <v>39240.75</v>
      </c>
      <c r="O20" s="70">
        <f>N20*1.21</f>
        <v>47481.307499999995</v>
      </c>
      <c r="P20" s="67">
        <f t="shared" si="5"/>
        <v>9.3623723569071407E-2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>
        <v>4</v>
      </c>
      <c r="H23" s="20">
        <f t="shared" si="13"/>
        <v>2.5974025974025976E-2</v>
      </c>
      <c r="I23" s="6">
        <v>17415</v>
      </c>
      <c r="J23" s="7">
        <f>I23*1.21</f>
        <v>21072.149999999998</v>
      </c>
      <c r="K23" s="21">
        <f t="shared" si="14"/>
        <v>1.2010346649845697E-3</v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22">IF(B24,B24/$B$25,"")</f>
        <v>1.4285714285714285E-2</v>
      </c>
      <c r="D24" s="69">
        <v>87000</v>
      </c>
      <c r="E24" s="70">
        <f>D24*1.21</f>
        <v>105270</v>
      </c>
      <c r="F24" s="67">
        <f t="shared" si="1"/>
        <v>2.8914666649291896E-4</v>
      </c>
      <c r="G24" s="68">
        <v>1</v>
      </c>
      <c r="H24" s="66">
        <f t="shared" ref="H24" si="23">IF(G24,G24/$G$25,"")</f>
        <v>6.4935064935064939E-3</v>
      </c>
      <c r="I24" s="69">
        <v>550000</v>
      </c>
      <c r="J24" s="70">
        <f>I24*1.21</f>
        <v>665500</v>
      </c>
      <c r="K24" s="67">
        <f t="shared" ref="K24" si="24">IF(J24,J24/$J$25,"")</f>
        <v>3.7931040237813005E-2</v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2">SUM(B13:B24)</f>
        <v>70</v>
      </c>
      <c r="C25" s="17">
        <f t="shared" si="32"/>
        <v>0.99999999999999989</v>
      </c>
      <c r="D25" s="18">
        <f t="shared" si="32"/>
        <v>300885364.00999999</v>
      </c>
      <c r="E25" s="18">
        <f t="shared" si="32"/>
        <v>364071290.45210004</v>
      </c>
      <c r="F25" s="19">
        <f t="shared" si="32"/>
        <v>1</v>
      </c>
      <c r="G25" s="16">
        <f t="shared" si="32"/>
        <v>154</v>
      </c>
      <c r="H25" s="17">
        <f t="shared" si="32"/>
        <v>1</v>
      </c>
      <c r="I25" s="18">
        <f t="shared" si="32"/>
        <v>14499997.800000001</v>
      </c>
      <c r="J25" s="18">
        <f t="shared" si="32"/>
        <v>17544997.338</v>
      </c>
      <c r="K25" s="19">
        <f t="shared" si="32"/>
        <v>1</v>
      </c>
      <c r="L25" s="16">
        <f t="shared" si="32"/>
        <v>21</v>
      </c>
      <c r="M25" s="17">
        <f t="shared" si="32"/>
        <v>1</v>
      </c>
      <c r="N25" s="18">
        <f t="shared" si="32"/>
        <v>419132.55</v>
      </c>
      <c r="O25" s="18">
        <f t="shared" si="32"/>
        <v>507150.38549999997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11"/>
      <c r="C32" s="112"/>
      <c r="D32" s="112"/>
      <c r="E32" s="112"/>
      <c r="F32" s="113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33">B13+G13+L13+Q13+AA13+V13</f>
        <v>98</v>
      </c>
      <c r="C34" s="8">
        <f t="shared" ref="C34:C45" si="34">IF(B34,B34/$B$46,"")</f>
        <v>0.4</v>
      </c>
      <c r="D34" s="10">
        <f t="shared" ref="D34:D45" si="35">D13+I13+N13+S13+AC13+X13</f>
        <v>311617539.94999999</v>
      </c>
      <c r="E34" s="11">
        <f t="shared" ref="E34:E45" si="36">E13+J13+O13+T13+AD13+Y13</f>
        <v>377057223.33950001</v>
      </c>
      <c r="F34" s="21">
        <f t="shared" ref="F34:F42" si="37">IF(E34,E34/$E$46,"")</f>
        <v>0.98674194166082041</v>
      </c>
      <c r="J34" s="151" t="s">
        <v>3</v>
      </c>
      <c r="K34" s="152"/>
      <c r="L34" s="57">
        <f>B25</f>
        <v>70</v>
      </c>
      <c r="M34" s="8">
        <f t="shared" ref="M34:M39" si="38">IF(L34,L34/$L$40,"")</f>
        <v>0.2857142857142857</v>
      </c>
      <c r="N34" s="58">
        <f>D25</f>
        <v>300885364.00999999</v>
      </c>
      <c r="O34" s="58">
        <f>E25</f>
        <v>364071290.45210004</v>
      </c>
      <c r="P34" s="59">
        <f t="shared" ref="P34:P39" si="39">IF(O34,O34/$O$40,"")</f>
        <v>0.95275833429719015</v>
      </c>
    </row>
    <row r="35" spans="1:33" s="25" customFormat="1" ht="30" customHeight="1" x14ac:dyDescent="0.3">
      <c r="A35" s="43" t="s">
        <v>18</v>
      </c>
      <c r="B35" s="12">
        <f t="shared" si="33"/>
        <v>18</v>
      </c>
      <c r="C35" s="8">
        <f t="shared" si="34"/>
        <v>7.3469387755102047E-2</v>
      </c>
      <c r="D35" s="13">
        <f t="shared" si="35"/>
        <v>1867273.63</v>
      </c>
      <c r="E35" s="14">
        <f t="shared" si="36"/>
        <v>2259401.0923000001</v>
      </c>
      <c r="F35" s="21">
        <f t="shared" si="37"/>
        <v>5.9127519188229456E-3</v>
      </c>
      <c r="J35" s="147" t="s">
        <v>1</v>
      </c>
      <c r="K35" s="148"/>
      <c r="L35" s="60">
        <f>G25</f>
        <v>154</v>
      </c>
      <c r="M35" s="8">
        <f t="shared" si="38"/>
        <v>0.62857142857142856</v>
      </c>
      <c r="N35" s="61">
        <f>I25</f>
        <v>14499997.800000001</v>
      </c>
      <c r="O35" s="61">
        <f>J25</f>
        <v>17544997.338</v>
      </c>
      <c r="P35" s="59">
        <f t="shared" si="39"/>
        <v>4.5914475756227799E-2</v>
      </c>
    </row>
    <row r="36" spans="1:33" ht="30" customHeight="1" x14ac:dyDescent="0.3">
      <c r="A36" s="43" t="s">
        <v>19</v>
      </c>
      <c r="B36" s="12">
        <f t="shared" si="33"/>
        <v>1</v>
      </c>
      <c r="C36" s="8">
        <f t="shared" si="34"/>
        <v>4.0816326530612249E-3</v>
      </c>
      <c r="D36" s="13">
        <f t="shared" si="35"/>
        <v>35000</v>
      </c>
      <c r="E36" s="14">
        <f t="shared" si="36"/>
        <v>42350</v>
      </c>
      <c r="F36" s="21">
        <f t="shared" si="37"/>
        <v>1.1082806174411787E-4</v>
      </c>
      <c r="G36" s="25"/>
      <c r="J36" s="147" t="s">
        <v>2</v>
      </c>
      <c r="K36" s="148"/>
      <c r="L36" s="60">
        <f>L25</f>
        <v>21</v>
      </c>
      <c r="M36" s="8">
        <f t="shared" si="38"/>
        <v>8.5714285714285715E-2</v>
      </c>
      <c r="N36" s="61">
        <f>N25</f>
        <v>419132.55</v>
      </c>
      <c r="O36" s="61">
        <f>O25</f>
        <v>507150.38549999997</v>
      </c>
      <c r="P36" s="59">
        <f t="shared" si="39"/>
        <v>1.3271899465819874E-3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47" t="s">
        <v>34</v>
      </c>
      <c r="K37" s="148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47" t="s">
        <v>5</v>
      </c>
      <c r="K38" s="148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3"/>
        <v>4</v>
      </c>
      <c r="C39" s="8">
        <f t="shared" si="34"/>
        <v>1.6326530612244899E-2</v>
      </c>
      <c r="D39" s="13">
        <f t="shared" si="35"/>
        <v>277268.04000000004</v>
      </c>
      <c r="E39" s="22">
        <f t="shared" si="36"/>
        <v>335494.3284</v>
      </c>
      <c r="F39" s="21">
        <f t="shared" si="37"/>
        <v>8.7797369876544404E-4</v>
      </c>
      <c r="G39" s="25"/>
      <c r="J39" s="147" t="s">
        <v>4</v>
      </c>
      <c r="K39" s="148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3"/>
        <v>51</v>
      </c>
      <c r="C40" s="8">
        <f t="shared" si="34"/>
        <v>0.20816326530612245</v>
      </c>
      <c r="D40" s="13">
        <f t="shared" si="35"/>
        <v>854097.39999999991</v>
      </c>
      <c r="E40" s="23">
        <f t="shared" si="36"/>
        <v>1033457.8539999998</v>
      </c>
      <c r="F40" s="21">
        <f t="shared" si="37"/>
        <v>2.7045131252197291E-3</v>
      </c>
      <c r="G40" s="25"/>
      <c r="J40" s="149" t="s">
        <v>0</v>
      </c>
      <c r="K40" s="150"/>
      <c r="L40" s="83">
        <f>SUM(L34:L39)</f>
        <v>245</v>
      </c>
      <c r="M40" s="17">
        <f>SUM(M34:M39)</f>
        <v>1</v>
      </c>
      <c r="N40" s="84">
        <f>SUM(N34:N39)</f>
        <v>315804494.36000001</v>
      </c>
      <c r="O40" s="85">
        <f>SUM(O34:O39)</f>
        <v>382123438.17560005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3"/>
        <v>67</v>
      </c>
      <c r="C41" s="8">
        <f t="shared" si="34"/>
        <v>0.27346938775510204</v>
      </c>
      <c r="D41" s="13">
        <f t="shared" si="35"/>
        <v>498900.33999999997</v>
      </c>
      <c r="E41" s="23">
        <f t="shared" si="36"/>
        <v>603669.41139999998</v>
      </c>
      <c r="F41" s="21">
        <f t="shared" si="37"/>
        <v>1.5797759338766113E-3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3"/>
        <v>4</v>
      </c>
      <c r="C44" s="8">
        <f t="shared" si="34"/>
        <v>1.6326530612244899E-2</v>
      </c>
      <c r="D44" s="13">
        <f t="shared" si="35"/>
        <v>17415</v>
      </c>
      <c r="E44" s="14">
        <f t="shared" si="36"/>
        <v>21072.149999999998</v>
      </c>
      <c r="F44" s="21">
        <f>IF(E44,E44/$E$46,"")</f>
        <v>5.5144877007823208E-5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si="33"/>
        <v>2</v>
      </c>
      <c r="C45" s="8">
        <f t="shared" si="34"/>
        <v>8.1632653061224497E-3</v>
      </c>
      <c r="D45" s="13">
        <f t="shared" si="35"/>
        <v>637000</v>
      </c>
      <c r="E45" s="14">
        <f t="shared" si="36"/>
        <v>770770</v>
      </c>
      <c r="F45" s="21">
        <f>IF(E45,E45/$E$46,"")</f>
        <v>2.0170707237429451E-3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245</v>
      </c>
      <c r="C46" s="17">
        <f>SUM(C34:C45)</f>
        <v>0.99999999999999989</v>
      </c>
      <c r="D46" s="18">
        <f>SUM(D34:D45)</f>
        <v>315804494.35999995</v>
      </c>
      <c r="E46" s="18">
        <f>SUM(E34:E45)</f>
        <v>382123438.17559999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29:H29"/>
    <mergeCell ref="A31:A33"/>
    <mergeCell ref="B31:F32"/>
    <mergeCell ref="J31:K33"/>
    <mergeCell ref="L31:P32"/>
    <mergeCell ref="A28:Q28"/>
    <mergeCell ref="J40:K40"/>
    <mergeCell ref="J34:K34"/>
    <mergeCell ref="J35:K35"/>
    <mergeCell ref="J36:K36"/>
    <mergeCell ref="J37:K37"/>
    <mergeCell ref="J39:K39"/>
    <mergeCell ref="J38:K38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zoomScale="80" zoomScaleNormal="80" workbookViewId="0">
      <selection activeCell="I7" sqref="I7:J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102" t="s">
        <v>62</v>
      </c>
      <c r="J7" s="91">
        <v>45440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Barcelona de Serveis Municipals SA (BSM)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9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15</v>
      </c>
      <c r="C13" s="20">
        <f t="shared" ref="C13:C23" si="0">IF(B13,B13/$B$25,"")</f>
        <v>0.7142857142857143</v>
      </c>
      <c r="D13" s="4">
        <v>16011900</v>
      </c>
      <c r="E13" s="5">
        <f>D13*1.21</f>
        <v>19374399</v>
      </c>
      <c r="F13" s="21">
        <f t="shared" ref="F13:F24" si="1">IF(E13,E13/$E$25,"")</f>
        <v>0.96944941923916761</v>
      </c>
      <c r="G13" s="1">
        <v>33</v>
      </c>
      <c r="H13" s="20">
        <f t="shared" ref="H13:H23" si="2">IF(G13,G13/$G$25,"")</f>
        <v>0.35483870967741937</v>
      </c>
      <c r="I13" s="4">
        <v>7894913.9500000002</v>
      </c>
      <c r="J13" s="5">
        <f>I13*1.21</f>
        <v>9552845.8794999998</v>
      </c>
      <c r="K13" s="21">
        <f t="shared" ref="K13:K23" si="3">IF(J13,J13/$J$25,"")</f>
        <v>0.88677914287055359</v>
      </c>
      <c r="L13" s="1">
        <v>7</v>
      </c>
      <c r="M13" s="20">
        <f t="shared" ref="M13:M23" si="4">IF(L13,L13/$L$25,"")</f>
        <v>0.29166666666666669</v>
      </c>
      <c r="N13" s="4">
        <v>1701059.29</v>
      </c>
      <c r="O13" s="5">
        <f>N13*1.21</f>
        <v>2058281.7409000001</v>
      </c>
      <c r="P13" s="21">
        <f t="shared" ref="P13:P23" si="5">IF(O13,O13/$O$25,"")</f>
        <v>0.68606771241010045</v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35">
      <c r="A14" s="43" t="s">
        <v>18</v>
      </c>
      <c r="B14" s="2">
        <v>2</v>
      </c>
      <c r="C14" s="20">
        <f t="shared" si="0"/>
        <v>9.5238095238095233E-2</v>
      </c>
      <c r="D14" s="6">
        <v>277968.32</v>
      </c>
      <c r="E14" s="7">
        <f>D14*1.21</f>
        <v>336341.66720000003</v>
      </c>
      <c r="F14" s="21">
        <f t="shared" si="1"/>
        <v>1.6829747025080541E-2</v>
      </c>
      <c r="G14" s="2">
        <v>9</v>
      </c>
      <c r="H14" s="20">
        <f t="shared" si="2"/>
        <v>9.6774193548387094E-2</v>
      </c>
      <c r="I14" s="6">
        <v>268830.32</v>
      </c>
      <c r="J14" s="7">
        <f>I14*1.21</f>
        <v>325284.68719999999</v>
      </c>
      <c r="K14" s="21">
        <f t="shared" si="3"/>
        <v>3.0195784559148571E-2</v>
      </c>
      <c r="L14" s="2">
        <v>5</v>
      </c>
      <c r="M14" s="20">
        <f t="shared" si="4"/>
        <v>0.20833333333333334</v>
      </c>
      <c r="N14" s="6">
        <v>248020</v>
      </c>
      <c r="O14" s="7">
        <f>N14*1.21</f>
        <v>300104.2</v>
      </c>
      <c r="P14" s="21">
        <f t="shared" si="5"/>
        <v>0.10003091310941496</v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>
        <v>2</v>
      </c>
      <c r="H15" s="20">
        <f t="shared" si="2"/>
        <v>2.1505376344086023E-2</v>
      </c>
      <c r="I15" s="6">
        <v>28448.46</v>
      </c>
      <c r="J15" s="7">
        <f>I15*1.21</f>
        <v>34422.636599999998</v>
      </c>
      <c r="K15" s="21">
        <f t="shared" si="3"/>
        <v>3.1954117720038263E-3</v>
      </c>
      <c r="L15" s="2">
        <v>1</v>
      </c>
      <c r="M15" s="20">
        <f t="shared" si="4"/>
        <v>4.1666666666666664E-2</v>
      </c>
      <c r="N15" s="6">
        <v>32314</v>
      </c>
      <c r="O15" s="7">
        <f>N15*1.21</f>
        <v>39099.94</v>
      </c>
      <c r="P15" s="21">
        <f t="shared" si="5"/>
        <v>1.3032815604457846E-2</v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6</v>
      </c>
      <c r="H18" s="66">
        <f t="shared" si="2"/>
        <v>6.4516129032258063E-2</v>
      </c>
      <c r="I18" s="69">
        <v>133944</v>
      </c>
      <c r="J18" s="70">
        <f>I18*1.21</f>
        <v>162072.24</v>
      </c>
      <c r="K18" s="67">
        <f t="shared" si="3"/>
        <v>1.5044970251088478E-2</v>
      </c>
      <c r="L18" s="71">
        <v>1</v>
      </c>
      <c r="M18" s="66">
        <f t="shared" si="4"/>
        <v>4.1666666666666664E-2</v>
      </c>
      <c r="N18" s="69">
        <v>250000</v>
      </c>
      <c r="O18" s="70">
        <f>N18*1.21</f>
        <v>302500</v>
      </c>
      <c r="P18" s="67">
        <f t="shared" si="5"/>
        <v>0.10082948261169962</v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3">
      <c r="A19" s="44" t="s">
        <v>28</v>
      </c>
      <c r="B19" s="2">
        <v>3</v>
      </c>
      <c r="C19" s="20">
        <f t="shared" si="0"/>
        <v>0.14285714285714285</v>
      </c>
      <c r="D19" s="6">
        <v>73170.61</v>
      </c>
      <c r="E19" s="7">
        <f>D19*1.21</f>
        <v>88536.438099999999</v>
      </c>
      <c r="F19" s="21">
        <f t="shared" si="1"/>
        <v>4.4301554075328745E-3</v>
      </c>
      <c r="G19" s="2">
        <v>16</v>
      </c>
      <c r="H19" s="20">
        <f t="shared" si="2"/>
        <v>0.17204301075268819</v>
      </c>
      <c r="I19" s="6">
        <v>346682.36</v>
      </c>
      <c r="J19" s="7">
        <f>I19*1.21</f>
        <v>419485.6556</v>
      </c>
      <c r="K19" s="21">
        <f t="shared" si="3"/>
        <v>3.8940346658134346E-2</v>
      </c>
      <c r="L19" s="2">
        <v>9</v>
      </c>
      <c r="M19" s="20">
        <f t="shared" si="4"/>
        <v>0.375</v>
      </c>
      <c r="N19" s="6">
        <v>233068.69</v>
      </c>
      <c r="O19" s="7">
        <f>N19*1.21</f>
        <v>282013.11489999999</v>
      </c>
      <c r="P19" s="21">
        <f t="shared" si="5"/>
        <v>9.4000781702746436E-2</v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25</v>
      </c>
      <c r="H20" s="66">
        <f t="shared" si="2"/>
        <v>0.26881720430107525</v>
      </c>
      <c r="I20" s="69">
        <v>184969.84</v>
      </c>
      <c r="J20" s="70">
        <f>I20*1.21</f>
        <v>223813.50639999998</v>
      </c>
      <c r="K20" s="67">
        <f t="shared" si="3"/>
        <v>2.0776337425704741E-2</v>
      </c>
      <c r="L20" s="68">
        <v>1</v>
      </c>
      <c r="M20" s="66">
        <f t="shared" si="4"/>
        <v>4.1666666666666664E-2</v>
      </c>
      <c r="N20" s="69">
        <v>14971.55</v>
      </c>
      <c r="O20" s="70">
        <f>N20*1.21</f>
        <v>18115.575499999999</v>
      </c>
      <c r="P20" s="67">
        <f t="shared" si="5"/>
        <v>6.038294561580765E-3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" hidden="1" customHeight="1" x14ac:dyDescent="0.3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>
        <v>1</v>
      </c>
      <c r="H23" s="20">
        <f t="shared" si="2"/>
        <v>1.0752688172043012E-2</v>
      </c>
      <c r="I23" s="6">
        <v>19190</v>
      </c>
      <c r="J23" s="7">
        <f>I23*1.21</f>
        <v>23219.899999999998</v>
      </c>
      <c r="K23" s="21">
        <f t="shared" si="3"/>
        <v>2.1554752666665764E-3</v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3">
      <c r="A24" s="97" t="s">
        <v>52</v>
      </c>
      <c r="B24" s="68">
        <v>1</v>
      </c>
      <c r="C24" s="66">
        <f t="shared" ref="C24" si="12">IF(B24,B24/$B$25,"")</f>
        <v>4.7619047619047616E-2</v>
      </c>
      <c r="D24" s="69">
        <v>153449.38</v>
      </c>
      <c r="E24" s="70">
        <f>D24*1.21</f>
        <v>185673.74979999999</v>
      </c>
      <c r="F24" s="67">
        <f t="shared" si="1"/>
        <v>9.2906783282190337E-3</v>
      </c>
      <c r="G24" s="68">
        <v>1</v>
      </c>
      <c r="H24" s="66">
        <f t="shared" ref="H24" si="13">IF(G24,G24/$G$25,"")</f>
        <v>1.0752688172043012E-2</v>
      </c>
      <c r="I24" s="69">
        <v>25930</v>
      </c>
      <c r="J24" s="70">
        <f>I24*1.21</f>
        <v>31375.3</v>
      </c>
      <c r="K24" s="67">
        <f t="shared" ref="K24" si="14">IF(J24,J24/$J$25,"")</f>
        <v>2.912531196699548E-3</v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22">SUM(B13:B24)</f>
        <v>21</v>
      </c>
      <c r="C25" s="17">
        <f t="shared" si="22"/>
        <v>1</v>
      </c>
      <c r="D25" s="18">
        <f t="shared" si="22"/>
        <v>16516488.310000001</v>
      </c>
      <c r="E25" s="18">
        <f t="shared" si="22"/>
        <v>19984950.855099998</v>
      </c>
      <c r="F25" s="19">
        <f t="shared" si="22"/>
        <v>1</v>
      </c>
      <c r="G25" s="16">
        <f t="shared" si="22"/>
        <v>93</v>
      </c>
      <c r="H25" s="17">
        <f t="shared" si="22"/>
        <v>1</v>
      </c>
      <c r="I25" s="18">
        <f t="shared" si="22"/>
        <v>8902908.9299999997</v>
      </c>
      <c r="J25" s="18">
        <f t="shared" si="22"/>
        <v>10772519.805300003</v>
      </c>
      <c r="K25" s="19">
        <f t="shared" si="22"/>
        <v>0.99999999999999978</v>
      </c>
      <c r="L25" s="16">
        <f t="shared" si="22"/>
        <v>24</v>
      </c>
      <c r="M25" s="17">
        <f t="shared" si="22"/>
        <v>0.99999999999999989</v>
      </c>
      <c r="N25" s="18">
        <f t="shared" si="22"/>
        <v>2479433.5299999998</v>
      </c>
      <c r="O25" s="18">
        <f t="shared" si="22"/>
        <v>3000114.5713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5" si="23">B13+G13+L13+Q13+AA13+V13</f>
        <v>55</v>
      </c>
      <c r="C34" s="8">
        <f t="shared" ref="C34:C42" si="24">IF(B34,B34/$B$46,"")</f>
        <v>0.39855072463768115</v>
      </c>
      <c r="D34" s="10">
        <f t="shared" ref="D34:D45" si="25">D13+I13+N13+S13+AC13+X13</f>
        <v>25607873.239999998</v>
      </c>
      <c r="E34" s="11">
        <f t="shared" ref="E34:E45" si="26">E13+J13+O13+T13+AD13+Y13</f>
        <v>30985526.6204</v>
      </c>
      <c r="F34" s="21">
        <f t="shared" ref="F34:F43" si="27">IF(E34,E34/$E$46,"")</f>
        <v>0.91788338554806048</v>
      </c>
      <c r="J34" s="151" t="s">
        <v>3</v>
      </c>
      <c r="K34" s="152"/>
      <c r="L34" s="57">
        <f>B25</f>
        <v>21</v>
      </c>
      <c r="M34" s="8">
        <f>IF(L34,L34/$L$40,"")</f>
        <v>0.15217391304347827</v>
      </c>
      <c r="N34" s="58">
        <f>D25</f>
        <v>16516488.310000001</v>
      </c>
      <c r="O34" s="58">
        <f>E25</f>
        <v>19984950.855099998</v>
      </c>
      <c r="P34" s="59">
        <f>IF(O34,O34/$O$40,"")</f>
        <v>0.59201363835506704</v>
      </c>
    </row>
    <row r="35" spans="1:33" s="25" customFormat="1" ht="30" customHeight="1" x14ac:dyDescent="0.3">
      <c r="A35" s="43" t="s">
        <v>18</v>
      </c>
      <c r="B35" s="12">
        <f t="shared" si="23"/>
        <v>16</v>
      </c>
      <c r="C35" s="8">
        <f t="shared" si="24"/>
        <v>0.11594202898550725</v>
      </c>
      <c r="D35" s="13">
        <f t="shared" si="25"/>
        <v>794818.64</v>
      </c>
      <c r="E35" s="14">
        <f t="shared" si="26"/>
        <v>961730.55440000002</v>
      </c>
      <c r="F35" s="21">
        <f t="shared" si="27"/>
        <v>2.8489317224529697E-2</v>
      </c>
      <c r="J35" s="147" t="s">
        <v>1</v>
      </c>
      <c r="K35" s="148"/>
      <c r="L35" s="60">
        <f>G25</f>
        <v>93</v>
      </c>
      <c r="M35" s="8">
        <f>IF(L35,L35/$L$40,"")</f>
        <v>0.67391304347826086</v>
      </c>
      <c r="N35" s="61">
        <f>I25</f>
        <v>8902908.9299999997</v>
      </c>
      <c r="O35" s="61">
        <f>J25</f>
        <v>10772519.805300003</v>
      </c>
      <c r="P35" s="59">
        <f>IF(O35,O35/$O$40,"")</f>
        <v>0.31911405188970943</v>
      </c>
    </row>
    <row r="36" spans="1:33" ht="30" customHeight="1" x14ac:dyDescent="0.3">
      <c r="A36" s="43" t="s">
        <v>19</v>
      </c>
      <c r="B36" s="12">
        <f t="shared" si="23"/>
        <v>3</v>
      </c>
      <c r="C36" s="8">
        <f t="shared" si="24"/>
        <v>2.1739130434782608E-2</v>
      </c>
      <c r="D36" s="13">
        <f t="shared" si="25"/>
        <v>60762.46</v>
      </c>
      <c r="E36" s="14">
        <f t="shared" si="26"/>
        <v>73522.5766</v>
      </c>
      <c r="F36" s="21">
        <f t="shared" si="27"/>
        <v>2.1779572234023057E-3</v>
      </c>
      <c r="G36" s="25"/>
      <c r="J36" s="147" t="s">
        <v>2</v>
      </c>
      <c r="K36" s="148"/>
      <c r="L36" s="60">
        <f>L25</f>
        <v>24</v>
      </c>
      <c r="M36" s="8">
        <f>IF(L36,L36/$L$40,"")</f>
        <v>0.17391304347826086</v>
      </c>
      <c r="N36" s="61">
        <f>N25</f>
        <v>2479433.5299999998</v>
      </c>
      <c r="O36" s="61">
        <f>O25</f>
        <v>3000114.5713</v>
      </c>
      <c r="P36" s="59">
        <f>IF(O36,O36/$O$40,"")</f>
        <v>8.8872309755223464E-2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47" t="s">
        <v>34</v>
      </c>
      <c r="K37" s="148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47" t="s">
        <v>5</v>
      </c>
      <c r="K38" s="148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23"/>
        <v>7</v>
      </c>
      <c r="C39" s="8">
        <f t="shared" si="24"/>
        <v>5.0724637681159424E-2</v>
      </c>
      <c r="D39" s="13">
        <f t="shared" si="25"/>
        <v>383944</v>
      </c>
      <c r="E39" s="22">
        <f t="shared" si="26"/>
        <v>464572.24</v>
      </c>
      <c r="F39" s="21">
        <f t="shared" si="27"/>
        <v>1.3762010428510874E-2</v>
      </c>
      <c r="G39" s="25"/>
      <c r="J39" s="147" t="s">
        <v>4</v>
      </c>
      <c r="K39" s="148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23"/>
        <v>28</v>
      </c>
      <c r="C40" s="8">
        <f t="shared" si="24"/>
        <v>0.20289855072463769</v>
      </c>
      <c r="D40" s="13">
        <f t="shared" si="25"/>
        <v>652921.65999999992</v>
      </c>
      <c r="E40" s="23">
        <f t="shared" si="26"/>
        <v>790035.20860000001</v>
      </c>
      <c r="F40" s="21">
        <f t="shared" si="27"/>
        <v>2.3403190814078698E-2</v>
      </c>
      <c r="G40" s="25"/>
      <c r="J40" s="149" t="s">
        <v>0</v>
      </c>
      <c r="K40" s="150"/>
      <c r="L40" s="83">
        <f>SUM(L34:L39)</f>
        <v>138</v>
      </c>
      <c r="M40" s="17">
        <f>SUM(M34:M39)</f>
        <v>1</v>
      </c>
      <c r="N40" s="84">
        <f>SUM(N34:N39)</f>
        <v>27898830.770000003</v>
      </c>
      <c r="O40" s="85">
        <f>SUM(O34:O39)</f>
        <v>33757585.231700003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23"/>
        <v>26</v>
      </c>
      <c r="C41" s="8">
        <f t="shared" si="24"/>
        <v>0.18840579710144928</v>
      </c>
      <c r="D41" s="13">
        <f t="shared" si="25"/>
        <v>199941.38999999998</v>
      </c>
      <c r="E41" s="23">
        <f t="shared" si="26"/>
        <v>241929.08189999999</v>
      </c>
      <c r="F41" s="21">
        <f t="shared" si="27"/>
        <v>7.1666584040145425E-3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23"/>
        <v>1</v>
      </c>
      <c r="C44" s="8">
        <f t="shared" si="30"/>
        <v>7.246376811594203E-3</v>
      </c>
      <c r="D44" s="13">
        <f t="shared" si="25"/>
        <v>19190</v>
      </c>
      <c r="E44" s="14">
        <f t="shared" si="26"/>
        <v>23219.899999999998</v>
      </c>
      <c r="F44" s="21">
        <f t="shared" ref="F44" si="31">IF(E44,E44/$E$46,"")</f>
        <v>6.8784244609402319E-4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7" t="s">
        <v>52</v>
      </c>
      <c r="B45" s="12">
        <f t="shared" si="23"/>
        <v>2</v>
      </c>
      <c r="C45" s="8">
        <f t="shared" ref="C45" si="32">IF(B45,B45/$B$46,"")</f>
        <v>1.4492753623188406E-2</v>
      </c>
      <c r="D45" s="13">
        <f t="shared" si="25"/>
        <v>179379.38</v>
      </c>
      <c r="E45" s="14">
        <f t="shared" si="26"/>
        <v>217049.04979999998</v>
      </c>
      <c r="F45" s="21">
        <f t="shared" ref="F45" si="33">IF(E45,E45/$E$46,"")</f>
        <v>6.4296379113094994E-3</v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138</v>
      </c>
      <c r="C46" s="17">
        <f>SUM(C34:C45)</f>
        <v>0.99999999999999989</v>
      </c>
      <c r="D46" s="18">
        <f>SUM(D34:D45)</f>
        <v>27898830.77</v>
      </c>
      <c r="E46" s="18">
        <f>SUM(E34:E45)</f>
        <v>33757585.231699996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8:K38"/>
    <mergeCell ref="J39:K39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G108"/>
  <sheetViews>
    <sheetView showGridLines="0" showZeros="0" tabSelected="1" topLeftCell="A29" zoomScale="80" zoomScaleNormal="80" workbookViewId="0">
      <selection activeCell="I7" sqref="I7"/>
    </sheetView>
  </sheetViews>
  <sheetFormatPr defaultColWidth="9.109375" defaultRowHeight="14.4" x14ac:dyDescent="0.3"/>
  <cols>
    <col min="1" max="1" width="26.109375" style="27" customWidth="1"/>
    <col min="2" max="2" width="11.5546875" style="62" customWidth="1"/>
    <col min="3" max="3" width="10.6640625" style="27" customWidth="1"/>
    <col min="4" max="4" width="19.109375" style="27" customWidth="1"/>
    <col min="5" max="5" width="18.10937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2" width="11.44140625" style="27" customWidth="1"/>
    <col min="13" max="13" width="10.6640625" style="27" customWidth="1"/>
    <col min="14" max="14" width="18.886718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7.332031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customHeight="1" x14ac:dyDescent="0.3">
      <c r="B4" s="26"/>
      <c r="H4" s="26"/>
      <c r="N4" s="26"/>
    </row>
    <row r="5" spans="1:31" s="25" customFormat="1" ht="30.75" customHeight="1" x14ac:dyDescent="0.3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45440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Barcelona de Serveis Municipals SA (BSM)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29" t="s">
        <v>6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</row>
    <row r="11" spans="1:31" ht="30" customHeight="1" thickBot="1" x14ac:dyDescent="0.35">
      <c r="A11" s="120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4" t="s">
        <v>5</v>
      </c>
      <c r="W11" s="145"/>
      <c r="X11" s="145"/>
      <c r="Y11" s="145"/>
      <c r="Z11" s="146"/>
      <c r="AA11" s="141" t="s">
        <v>4</v>
      </c>
      <c r="AB11" s="142"/>
      <c r="AC11" s="142"/>
      <c r="AD11" s="142"/>
      <c r="AE11" s="143"/>
    </row>
    <row r="12" spans="1:31" ht="39" customHeight="1" thickBot="1" x14ac:dyDescent="0.35">
      <c r="A12" s="121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>
        <v>1</v>
      </c>
      <c r="C13" s="20">
        <f t="shared" ref="C13:C21" si="0">IF(B13,B13/$B$25,"")</f>
        <v>7.6923076923076927E-2</v>
      </c>
      <c r="D13" s="4">
        <v>2278676.56</v>
      </c>
      <c r="E13" s="5">
        <f>D13*1.21</f>
        <v>2757198.6376</v>
      </c>
      <c r="F13" s="21">
        <f t="shared" ref="F13:F24" si="1">IF(E13,E13/$E$25,"")</f>
        <v>0.61460388400528765</v>
      </c>
      <c r="G13" s="1">
        <v>66</v>
      </c>
      <c r="H13" s="20">
        <f t="shared" ref="H13:H21" si="2">IF(G13,G13/$G$25,"")</f>
        <v>0.38596491228070173</v>
      </c>
      <c r="I13" s="4">
        <v>33472965.030000001</v>
      </c>
      <c r="J13" s="5">
        <f>I13*1.21</f>
        <v>40502287.686300002</v>
      </c>
      <c r="K13" s="21">
        <f t="shared" ref="K13:K21" si="3">IF(J13,J13/$J$25,"")</f>
        <v>0.70163276594306945</v>
      </c>
      <c r="L13" s="1">
        <v>16</v>
      </c>
      <c r="M13" s="20">
        <f>IF(L13,L13/$L$25,"")</f>
        <v>0.31372549019607843</v>
      </c>
      <c r="N13" s="4">
        <v>1940139.19</v>
      </c>
      <c r="O13" s="5">
        <f>N13*1.21</f>
        <v>2347568.4199000001</v>
      </c>
      <c r="P13" s="21">
        <f>IF(O13,O13/$O$25,"")</f>
        <v>0.35206587295432357</v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35">
      <c r="A14" s="43" t="s">
        <v>18</v>
      </c>
      <c r="B14" s="2">
        <v>2</v>
      </c>
      <c r="C14" s="20">
        <f t="shared" si="0"/>
        <v>0.15384615384615385</v>
      </c>
      <c r="D14" s="6">
        <v>480625.65</v>
      </c>
      <c r="E14" s="7">
        <f>D14*1.21</f>
        <v>581557.03650000005</v>
      </c>
      <c r="F14" s="21">
        <f t="shared" si="1"/>
        <v>0.12963419048931016</v>
      </c>
      <c r="G14" s="2">
        <v>12</v>
      </c>
      <c r="H14" s="20">
        <f t="shared" si="2"/>
        <v>7.0175438596491224E-2</v>
      </c>
      <c r="I14" s="6">
        <v>460433</v>
      </c>
      <c r="J14" s="7">
        <f>I14*1.21</f>
        <v>557123.92999999993</v>
      </c>
      <c r="K14" s="21">
        <f t="shared" si="3"/>
        <v>9.651217901728416E-3</v>
      </c>
      <c r="L14" s="2">
        <v>3</v>
      </c>
      <c r="M14" s="20">
        <f>IF(L14,L14/$L$25,"")</f>
        <v>5.8823529411764705E-2</v>
      </c>
      <c r="N14" s="6">
        <v>35774.699999999997</v>
      </c>
      <c r="O14" s="7">
        <f>N14*1.21</f>
        <v>43287.386999999995</v>
      </c>
      <c r="P14" s="21">
        <f>IF(O14,O14/$O$25,"")</f>
        <v>6.4918285502902689E-3</v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3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>
        <f>I15*1.21</f>
        <v>0</v>
      </c>
      <c r="K15" s="21" t="str">
        <f t="shared" si="3"/>
        <v/>
      </c>
      <c r="L15" s="2">
        <v>3</v>
      </c>
      <c r="M15" s="20">
        <f>IF(L15,L15/$L$25,"")</f>
        <v>5.8823529411764705E-2</v>
      </c>
      <c r="N15" s="6">
        <v>59112.2</v>
      </c>
      <c r="O15" s="7">
        <f>N15*1.21</f>
        <v>71525.761999999988</v>
      </c>
      <c r="P15" s="21">
        <f>IF(O15,O15/$O$25,"")</f>
        <v>1.0726750123144804E-2</v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3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>
        <v>1</v>
      </c>
      <c r="M16" s="20">
        <f>IF(L16,L16/$L$25,"")</f>
        <v>1.9607843137254902E-2</v>
      </c>
      <c r="N16" s="6">
        <v>2739645</v>
      </c>
      <c r="O16" s="7">
        <f>N16*1.21</f>
        <v>3314970.4499999997</v>
      </c>
      <c r="P16" s="21">
        <f>IF(O16,O16/$O$25,"")</f>
        <v>0.49714758275149717</v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3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3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>
        <v>13</v>
      </c>
      <c r="H18" s="66">
        <f t="shared" si="2"/>
        <v>7.6023391812865493E-2</v>
      </c>
      <c r="I18" s="69">
        <v>12914181.02</v>
      </c>
      <c r="J18" s="70">
        <f>I18*1.21</f>
        <v>15626159.0342</v>
      </c>
      <c r="K18" s="67">
        <f t="shared" si="3"/>
        <v>0.27069644236270063</v>
      </c>
      <c r="L18" s="71">
        <v>1</v>
      </c>
      <c r="M18" s="66">
        <f>IF(L18,L18/$L$25,"")</f>
        <v>1.9607843137254902E-2</v>
      </c>
      <c r="N18" s="69">
        <v>16000</v>
      </c>
      <c r="O18" s="70">
        <f>N18*1.21</f>
        <v>19360</v>
      </c>
      <c r="P18" s="67">
        <f>IF(O18,O18/$O$25,"")</f>
        <v>2.9034277521445134E-3</v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3">
      <c r="A19" s="44" t="s">
        <v>28</v>
      </c>
      <c r="B19" s="2">
        <v>10</v>
      </c>
      <c r="C19" s="20">
        <f t="shared" si="0"/>
        <v>0.76923076923076927</v>
      </c>
      <c r="D19" s="6">
        <v>948250.92999999993</v>
      </c>
      <c r="E19" s="7">
        <f>D19*1.21</f>
        <v>1147383.6253</v>
      </c>
      <c r="F19" s="21">
        <f t="shared" si="1"/>
        <v>0.25576192550540217</v>
      </c>
      <c r="G19" s="2">
        <v>16</v>
      </c>
      <c r="H19" s="20">
        <f t="shared" si="2"/>
        <v>9.3567251461988299E-2</v>
      </c>
      <c r="I19" s="69">
        <v>504548.98</v>
      </c>
      <c r="J19" s="7">
        <f>I19*1.21</f>
        <v>610504.26579999994</v>
      </c>
      <c r="K19" s="21">
        <f t="shared" si="3"/>
        <v>1.0575940795022973E-2</v>
      </c>
      <c r="L19" s="2">
        <v>15</v>
      </c>
      <c r="M19" s="20">
        <f>IF(L19,L19/$L$25,"")</f>
        <v>0.29411764705882354</v>
      </c>
      <c r="N19" s="6">
        <v>624731.23</v>
      </c>
      <c r="O19" s="7">
        <f>N19*1.21</f>
        <v>755924.7882999999</v>
      </c>
      <c r="P19" s="21">
        <f>IF(O19,O19/$O$25,"")</f>
        <v>0.11336637442583604</v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3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60</v>
      </c>
      <c r="H20" s="66">
        <f t="shared" si="2"/>
        <v>0.35087719298245612</v>
      </c>
      <c r="I20" s="69">
        <v>319608.74</v>
      </c>
      <c r="J20" s="70">
        <f>I20*1.21</f>
        <v>386726.57539999997</v>
      </c>
      <c r="K20" s="67">
        <f t="shared" si="3"/>
        <v>6.699375572638935E-3</v>
      </c>
      <c r="L20" s="68">
        <v>12</v>
      </c>
      <c r="M20" s="66">
        <f>IF(L20,L20/$L$25,"")</f>
        <v>0.23529411764705882</v>
      </c>
      <c r="N20" s="69">
        <v>95325.47</v>
      </c>
      <c r="O20" s="70">
        <f>N20*1.21</f>
        <v>115343.8187</v>
      </c>
      <c r="P20" s="67">
        <f>IF(O20,O20/$O$25,"")</f>
        <v>1.7298163442763703E-2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" hidden="1" customHeight="1" x14ac:dyDescent="0.3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" customHeight="1" x14ac:dyDescent="0.3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" customHeight="1" x14ac:dyDescent="0.3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>
        <v>4</v>
      </c>
      <c r="H23" s="20">
        <f t="shared" si="11"/>
        <v>2.3391812865497075E-2</v>
      </c>
      <c r="I23" s="6">
        <v>35506.47</v>
      </c>
      <c r="J23" s="7">
        <f>I23*1.21</f>
        <v>42962.828699999998</v>
      </c>
      <c r="K23" s="21">
        <f t="shared" si="12"/>
        <v>7.4425742483962476E-4</v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3">
      <c r="A24" s="97" t="s">
        <v>52</v>
      </c>
      <c r="B24" s="68"/>
      <c r="C24" s="66" t="str">
        <f t="shared" ref="C24" si="20">IF(B24,B24/$B$25,"")</f>
        <v/>
      </c>
      <c r="D24" s="69"/>
      <c r="E24" s="70">
        <f>D24*1.21</f>
        <v>0</v>
      </c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>
        <f>I24*1.21</f>
        <v>0</v>
      </c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5">
      <c r="A25" s="82" t="s">
        <v>0</v>
      </c>
      <c r="B25" s="16">
        <f t="shared" ref="B25:AE25" si="30">SUM(B13:B24)</f>
        <v>13</v>
      </c>
      <c r="C25" s="17">
        <f t="shared" si="30"/>
        <v>1</v>
      </c>
      <c r="D25" s="18">
        <f t="shared" si="30"/>
        <v>3707553.1399999997</v>
      </c>
      <c r="E25" s="18">
        <f t="shared" si="30"/>
        <v>4486139.2993999999</v>
      </c>
      <c r="F25" s="19">
        <f t="shared" si="30"/>
        <v>1</v>
      </c>
      <c r="G25" s="16">
        <f t="shared" si="30"/>
        <v>171</v>
      </c>
      <c r="H25" s="17">
        <f t="shared" si="30"/>
        <v>1</v>
      </c>
      <c r="I25" s="18">
        <f t="shared" si="30"/>
        <v>47707243.239999995</v>
      </c>
      <c r="J25" s="18">
        <f t="shared" si="30"/>
        <v>57725764.3204</v>
      </c>
      <c r="K25" s="19">
        <f t="shared" si="30"/>
        <v>1</v>
      </c>
      <c r="L25" s="16">
        <f t="shared" si="30"/>
        <v>51</v>
      </c>
      <c r="M25" s="17">
        <f t="shared" si="30"/>
        <v>1</v>
      </c>
      <c r="N25" s="18">
        <f t="shared" si="30"/>
        <v>5510727.79</v>
      </c>
      <c r="O25" s="18">
        <f t="shared" si="30"/>
        <v>6667980.6258999994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3">
      <c r="A31" s="103" t="s">
        <v>10</v>
      </c>
      <c r="B31" s="108" t="s">
        <v>17</v>
      </c>
      <c r="C31" s="109"/>
      <c r="D31" s="109"/>
      <c r="E31" s="109"/>
      <c r="F31" s="110"/>
      <c r="G31" s="25"/>
      <c r="J31" s="114" t="s">
        <v>15</v>
      </c>
      <c r="K31" s="115"/>
      <c r="L31" s="108" t="s">
        <v>16</v>
      </c>
      <c r="M31" s="109"/>
      <c r="N31" s="109"/>
      <c r="O31" s="109"/>
      <c r="P31" s="110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5">
      <c r="A32" s="104"/>
      <c r="B32" s="123"/>
      <c r="C32" s="124"/>
      <c r="D32" s="124"/>
      <c r="E32" s="124"/>
      <c r="F32" s="125"/>
      <c r="G32" s="25"/>
      <c r="J32" s="116"/>
      <c r="K32" s="117"/>
      <c r="L32" s="111"/>
      <c r="M32" s="112"/>
      <c r="N32" s="112"/>
      <c r="O32" s="112"/>
      <c r="P32" s="11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" customHeight="1" thickBot="1" x14ac:dyDescent="0.35">
      <c r="A33" s="105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18"/>
      <c r="K33" s="119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3">
      <c r="A34" s="41" t="s">
        <v>25</v>
      </c>
      <c r="B34" s="9">
        <f t="shared" ref="B34:B42" si="31">B13+G13+L13+Q13+AA13+V13</f>
        <v>83</v>
      </c>
      <c r="C34" s="8">
        <f t="shared" ref="C34:C45" si="32">IF(B34,B34/$B$46,"")</f>
        <v>0.35319148936170214</v>
      </c>
      <c r="D34" s="10">
        <f t="shared" ref="D34:D42" si="33">D13+I13+N13+S13+AC13+X13</f>
        <v>37691780.780000001</v>
      </c>
      <c r="E34" s="11">
        <f t="shared" ref="E34:E42" si="34">E13+J13+O13+T13+AD13+Y13</f>
        <v>45607054.743799999</v>
      </c>
      <c r="F34" s="21">
        <f t="shared" ref="F34:F42" si="35">IF(E34,E34/$E$46,"")</f>
        <v>0.66212443942437571</v>
      </c>
      <c r="J34" s="151" t="s">
        <v>3</v>
      </c>
      <c r="K34" s="152"/>
      <c r="L34" s="57">
        <f>B25</f>
        <v>13</v>
      </c>
      <c r="M34" s="8">
        <f t="shared" ref="M34:M39" si="36">IF(L34,L34/$L$40,"")</f>
        <v>5.5319148936170209E-2</v>
      </c>
      <c r="N34" s="58">
        <f>D25</f>
        <v>3707553.1399999997</v>
      </c>
      <c r="O34" s="58">
        <f>E25</f>
        <v>4486139.2993999999</v>
      </c>
      <c r="P34" s="59">
        <f t="shared" ref="P34:P39" si="37">IF(O34,O34/$O$40,"")</f>
        <v>6.5129890221615153E-2</v>
      </c>
    </row>
    <row r="35" spans="1:33" s="25" customFormat="1" ht="30" customHeight="1" x14ac:dyDescent="0.3">
      <c r="A35" s="43" t="s">
        <v>18</v>
      </c>
      <c r="B35" s="12">
        <f t="shared" si="31"/>
        <v>17</v>
      </c>
      <c r="C35" s="8">
        <f t="shared" si="32"/>
        <v>7.2340425531914887E-2</v>
      </c>
      <c r="D35" s="13">
        <f t="shared" si="33"/>
        <v>976833.35</v>
      </c>
      <c r="E35" s="14">
        <f t="shared" si="34"/>
        <v>1181968.3535000002</v>
      </c>
      <c r="F35" s="21">
        <f t="shared" si="35"/>
        <v>1.7159848139172613E-2</v>
      </c>
      <c r="J35" s="147" t="s">
        <v>1</v>
      </c>
      <c r="K35" s="148"/>
      <c r="L35" s="60">
        <f>G25</f>
        <v>171</v>
      </c>
      <c r="M35" s="8">
        <f t="shared" si="36"/>
        <v>0.72765957446808516</v>
      </c>
      <c r="N35" s="61">
        <f>I25</f>
        <v>47707243.239999995</v>
      </c>
      <c r="O35" s="61">
        <f>J25</f>
        <v>57725764.3204</v>
      </c>
      <c r="P35" s="59">
        <f t="shared" si="37"/>
        <v>0.8380641888782453</v>
      </c>
    </row>
    <row r="36" spans="1:33" ht="30" customHeight="1" x14ac:dyDescent="0.3">
      <c r="A36" s="43" t="s">
        <v>19</v>
      </c>
      <c r="B36" s="12">
        <f t="shared" si="31"/>
        <v>3</v>
      </c>
      <c r="C36" s="8">
        <f t="shared" si="32"/>
        <v>1.276595744680851E-2</v>
      </c>
      <c r="D36" s="13">
        <f t="shared" si="33"/>
        <v>59112.2</v>
      </c>
      <c r="E36" s="14">
        <f t="shared" si="34"/>
        <v>71525.761999999988</v>
      </c>
      <c r="F36" s="21">
        <f t="shared" si="35"/>
        <v>1.0384129239367176E-3</v>
      </c>
      <c r="G36" s="25"/>
      <c r="J36" s="147" t="s">
        <v>2</v>
      </c>
      <c r="K36" s="148"/>
      <c r="L36" s="60">
        <f>L25</f>
        <v>51</v>
      </c>
      <c r="M36" s="8">
        <f t="shared" si="36"/>
        <v>0.21702127659574469</v>
      </c>
      <c r="N36" s="61">
        <f>N25</f>
        <v>5510727.79</v>
      </c>
      <c r="O36" s="61">
        <f>O25</f>
        <v>6667980.6258999994</v>
      </c>
      <c r="P36" s="59">
        <f t="shared" si="37"/>
        <v>9.6805920900139508E-2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3">
      <c r="A37" s="43" t="s">
        <v>26</v>
      </c>
      <c r="B37" s="12">
        <f t="shared" si="31"/>
        <v>1</v>
      </c>
      <c r="C37" s="8">
        <f t="shared" si="32"/>
        <v>4.2553191489361703E-3</v>
      </c>
      <c r="D37" s="13">
        <f t="shared" si="33"/>
        <v>2739645</v>
      </c>
      <c r="E37" s="14">
        <f t="shared" si="34"/>
        <v>3314970.4499999997</v>
      </c>
      <c r="F37" s="21">
        <f t="shared" si="35"/>
        <v>4.8126829571536987E-2</v>
      </c>
      <c r="G37" s="25"/>
      <c r="J37" s="147" t="s">
        <v>34</v>
      </c>
      <c r="K37" s="148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47" t="s">
        <v>5</v>
      </c>
      <c r="K38" s="148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31"/>
        <v>14</v>
      </c>
      <c r="C39" s="8">
        <f t="shared" si="32"/>
        <v>5.9574468085106386E-2</v>
      </c>
      <c r="D39" s="13">
        <f t="shared" si="33"/>
        <v>12930181.02</v>
      </c>
      <c r="E39" s="22">
        <f t="shared" si="34"/>
        <v>15645519.0342</v>
      </c>
      <c r="F39" s="21">
        <f t="shared" si="35"/>
        <v>0.22714206339823675</v>
      </c>
      <c r="G39" s="25"/>
      <c r="J39" s="147" t="s">
        <v>4</v>
      </c>
      <c r="K39" s="148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31"/>
        <v>41</v>
      </c>
      <c r="C40" s="8">
        <f t="shared" si="32"/>
        <v>0.17446808510638298</v>
      </c>
      <c r="D40" s="13">
        <f t="shared" si="33"/>
        <v>2077531.14</v>
      </c>
      <c r="E40" s="23">
        <f t="shared" si="34"/>
        <v>2513812.6793999998</v>
      </c>
      <c r="F40" s="21">
        <f t="shared" si="35"/>
        <v>3.6495599650444112E-2</v>
      </c>
      <c r="G40" s="25"/>
      <c r="J40" s="149" t="s">
        <v>0</v>
      </c>
      <c r="K40" s="150"/>
      <c r="L40" s="83">
        <f>SUM(L34:L39)</f>
        <v>235</v>
      </c>
      <c r="M40" s="17">
        <f>SUM(M34:M39)</f>
        <v>1</v>
      </c>
      <c r="N40" s="84">
        <f>SUM(N34:N39)</f>
        <v>56925524.169999994</v>
      </c>
      <c r="O40" s="85">
        <f>SUM(O34:O39)</f>
        <v>68879884.245700002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31"/>
        <v>72</v>
      </c>
      <c r="C41" s="8">
        <f t="shared" si="32"/>
        <v>0.30638297872340425</v>
      </c>
      <c r="D41" s="13">
        <f t="shared" si="33"/>
        <v>414934.20999999996</v>
      </c>
      <c r="E41" s="23">
        <f t="shared" si="34"/>
        <v>502070.39409999998</v>
      </c>
      <c r="F41" s="21">
        <f t="shared" si="35"/>
        <v>7.2890713972322474E-3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3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3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3">
      <c r="A44" s="94" t="s">
        <v>47</v>
      </c>
      <c r="B44" s="12">
        <f t="shared" si="38"/>
        <v>4</v>
      </c>
      <c r="C44" s="8">
        <f t="shared" si="32"/>
        <v>1.7021276595744681E-2</v>
      </c>
      <c r="D44" s="13">
        <f t="shared" si="39"/>
        <v>35506.47</v>
      </c>
      <c r="E44" s="14">
        <f t="shared" si="40"/>
        <v>42962.828699999998</v>
      </c>
      <c r="F44" s="21">
        <f>IF(E44,E44/$E$46,"")</f>
        <v>6.2373549506483184E-4</v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3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5">
      <c r="A46" s="64" t="s">
        <v>0</v>
      </c>
      <c r="B46" s="16">
        <f>SUM(B34:B45)</f>
        <v>235</v>
      </c>
      <c r="C46" s="17">
        <f>SUM(C34:C45)</f>
        <v>1</v>
      </c>
      <c r="D46" s="18">
        <f>SUM(D34:D45)</f>
        <v>56925524.170000009</v>
      </c>
      <c r="E46" s="18">
        <f>SUM(E34:E45)</f>
        <v>68879884.245700002</v>
      </c>
      <c r="F46" s="19">
        <f>SUM(F34:F45)</f>
        <v>0.99999999999999989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3">
      <c r="B48" s="26"/>
      <c r="H48" s="26"/>
      <c r="N48" s="26"/>
    </row>
    <row r="49" spans="2:14" s="25" customForma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2:21" s="25" customFormat="1" x14ac:dyDescent="0.3">
      <c r="B97" s="26"/>
      <c r="H97" s="26"/>
      <c r="N97" s="26"/>
    </row>
    <row r="98" spans="2:21" s="25" customFormat="1" x14ac:dyDescent="0.3">
      <c r="B98" s="26"/>
      <c r="H98" s="26"/>
      <c r="N98" s="26"/>
    </row>
    <row r="99" spans="2:21" s="25" customFormat="1" x14ac:dyDescent="0.3">
      <c r="B99" s="26"/>
      <c r="H99" s="26"/>
      <c r="N99" s="26"/>
    </row>
    <row r="100" spans="2:21" s="25" customFormat="1" x14ac:dyDescent="0.3">
      <c r="B100" s="26"/>
      <c r="H100" s="26"/>
      <c r="N100" s="26"/>
    </row>
    <row r="101" spans="2:21" s="25" customFormat="1" x14ac:dyDescent="0.3">
      <c r="B101" s="26"/>
      <c r="H101" s="26"/>
      <c r="N101" s="26"/>
    </row>
    <row r="102" spans="2:21" s="25" customFormat="1" x14ac:dyDescent="0.3">
      <c r="B102" s="26"/>
      <c r="H102" s="26"/>
      <c r="N102" s="26"/>
    </row>
    <row r="103" spans="2:21" s="25" customFormat="1" x14ac:dyDescent="0.3">
      <c r="B103" s="26"/>
      <c r="H103" s="26"/>
      <c r="N103" s="26"/>
    </row>
    <row r="104" spans="2:21" s="25" customFormat="1" x14ac:dyDescent="0.3">
      <c r="B104" s="26"/>
      <c r="H104" s="26"/>
      <c r="N104" s="26"/>
    </row>
    <row r="105" spans="2:21" s="25" customFormat="1" x14ac:dyDescent="0.3">
      <c r="B105" s="26"/>
      <c r="H105" s="26"/>
      <c r="N105" s="26"/>
    </row>
    <row r="106" spans="2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AA11:AE11"/>
    <mergeCell ref="V11:Z11"/>
    <mergeCell ref="A27:Q27"/>
    <mergeCell ref="A31:A33"/>
    <mergeCell ref="B31:F32"/>
    <mergeCell ref="J31:K33"/>
    <mergeCell ref="L31:P32"/>
    <mergeCell ref="A29:H29"/>
    <mergeCell ref="A28:Q28"/>
    <mergeCell ref="J40:K40"/>
    <mergeCell ref="J34:K34"/>
    <mergeCell ref="J35:K35"/>
    <mergeCell ref="J36:K36"/>
    <mergeCell ref="J37:K37"/>
    <mergeCell ref="J39:K39"/>
    <mergeCell ref="J38:K38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G109"/>
  <sheetViews>
    <sheetView showGridLines="0" showZeros="0" topLeftCell="A29" zoomScale="80" zoomScaleNormal="80" workbookViewId="0">
      <selection activeCell="A21" sqref="A21:XFD21"/>
    </sheetView>
  </sheetViews>
  <sheetFormatPr defaultColWidth="9.109375" defaultRowHeight="14.4" x14ac:dyDescent="0.3"/>
  <cols>
    <col min="1" max="1" width="30.44140625" style="27" customWidth="1"/>
    <col min="2" max="2" width="11.109375" style="62" customWidth="1"/>
    <col min="3" max="3" width="10.6640625" style="27" customWidth="1"/>
    <col min="4" max="4" width="19.109375" style="27" customWidth="1"/>
    <col min="5" max="5" width="19.6640625" style="27" customWidth="1"/>
    <col min="6" max="6" width="11.44140625" style="27" customWidth="1"/>
    <col min="7" max="7" width="9.33203125" style="27" customWidth="1"/>
    <col min="8" max="8" width="10.88671875" style="62" customWidth="1"/>
    <col min="9" max="9" width="17.33203125" style="27" customWidth="1"/>
    <col min="10" max="10" width="20" style="27" customWidth="1"/>
    <col min="11" max="11" width="11.44140625" style="27" customWidth="1"/>
    <col min="12" max="12" width="11.6640625" style="27" customWidth="1"/>
    <col min="13" max="13" width="10.6640625" style="27" customWidth="1"/>
    <col min="14" max="14" width="20.109375" style="62" customWidth="1"/>
    <col min="15" max="15" width="19.6640625" style="27" customWidth="1"/>
    <col min="16" max="16" width="11.44140625" style="27" customWidth="1"/>
    <col min="17" max="17" width="9.109375" style="27" customWidth="1"/>
    <col min="18" max="18" width="11" style="27" customWidth="1"/>
    <col min="19" max="19" width="18.88671875" style="27" customWidth="1"/>
    <col min="20" max="20" width="19.5546875" style="27" customWidth="1"/>
    <col min="21" max="21" width="11.109375" style="27" customWidth="1"/>
    <col min="22" max="22" width="9" style="27" customWidth="1"/>
    <col min="23" max="23" width="10" style="27" customWidth="1"/>
    <col min="24" max="24" width="19" style="27" customWidth="1"/>
    <col min="25" max="25" width="15.44140625" style="27" customWidth="1"/>
    <col min="26" max="26" width="9.6640625" style="27" customWidth="1"/>
    <col min="27" max="27" width="9.109375" style="27" customWidth="1"/>
    <col min="28" max="28" width="10.88671875" style="27" customWidth="1"/>
    <col min="29" max="29" width="18.109375" style="27" customWidth="1"/>
    <col min="30" max="30" width="18.88671875" style="27" customWidth="1"/>
    <col min="31" max="31" width="10.88671875" style="27" customWidth="1"/>
    <col min="32" max="16384" width="9.109375" style="27"/>
  </cols>
  <sheetData>
    <row r="1" spans="1:31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7" x14ac:dyDescent="0.35">
      <c r="B4" s="26"/>
      <c r="H4" s="26"/>
      <c r="N4" s="26"/>
    </row>
    <row r="5" spans="1:31" s="25" customFormat="1" ht="30.75" customHeight="1" x14ac:dyDescent="0.3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53</v>
      </c>
      <c r="B7" s="31" t="s">
        <v>60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2023'!B8</f>
        <v>Barcelona de Serveis Municipals SA (BSM)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71" t="s">
        <v>6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3"/>
    </row>
    <row r="11" spans="1:31" ht="30" customHeight="1" thickBot="1" x14ac:dyDescent="0.35">
      <c r="A11" s="174" t="s">
        <v>10</v>
      </c>
      <c r="B11" s="132" t="s">
        <v>3</v>
      </c>
      <c r="C11" s="133"/>
      <c r="D11" s="133"/>
      <c r="E11" s="133"/>
      <c r="F11" s="134"/>
      <c r="G11" s="135" t="s">
        <v>1</v>
      </c>
      <c r="H11" s="136"/>
      <c r="I11" s="136"/>
      <c r="J11" s="136"/>
      <c r="K11" s="137"/>
      <c r="L11" s="106" t="s">
        <v>2</v>
      </c>
      <c r="M11" s="107"/>
      <c r="N11" s="107"/>
      <c r="O11" s="107"/>
      <c r="P11" s="107"/>
      <c r="Q11" s="138" t="s">
        <v>34</v>
      </c>
      <c r="R11" s="139"/>
      <c r="S11" s="139"/>
      <c r="T11" s="139"/>
      <c r="U11" s="140"/>
      <c r="V11" s="141" t="s">
        <v>4</v>
      </c>
      <c r="W11" s="142"/>
      <c r="X11" s="142"/>
      <c r="Y11" s="142"/>
      <c r="Z11" s="143"/>
      <c r="AA11" s="144" t="s">
        <v>5</v>
      </c>
      <c r="AB11" s="145"/>
      <c r="AC11" s="145"/>
      <c r="AD11" s="145"/>
      <c r="AE11" s="146"/>
    </row>
    <row r="12" spans="1:31" ht="39" customHeight="1" thickBot="1" x14ac:dyDescent="0.35">
      <c r="A12" s="17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2023'!B13+'CONTRACTACIO 2n TR 2023'!B13+'CONTRACTACIO 3r TR 2023'!B13+'CONTRACTACIO 4t TR 2023'!B13</f>
        <v>74</v>
      </c>
      <c r="C13" s="20">
        <f t="shared" ref="C13:C24" si="0">IF(B13,B13/$B$25,"")</f>
        <v>0.65486725663716816</v>
      </c>
      <c r="D13" s="10">
        <f>'CONTRACTACIO 1r TR 2023'!D13+'CONTRACTACIO 2n TR 2023'!D13+'CONTRACTACIO 3r TR 2023'!D13+'CONTRACTACIO 4t TR 2023'!D13</f>
        <v>320639544.79000002</v>
      </c>
      <c r="E13" s="10">
        <f>'CONTRACTACIO 1r TR 2023'!E13+'CONTRACTACIO 2n TR 2023'!E13+'CONTRACTACIO 3r TR 2023'!E13+'CONTRACTACIO 4t TR 2023'!E13</f>
        <v>387973849.19590002</v>
      </c>
      <c r="F13" s="21">
        <f t="shared" ref="F13:F24" si="1">IF(E13,E13/$E$25,"")</f>
        <v>0.98362277325708503</v>
      </c>
      <c r="G13" s="9">
        <f>'CONTRACTACIO 1r TR 2023'!G13+'CONTRACTACIO 2n TR 2023'!G13+'CONTRACTACIO 3r TR 2023'!G13+'CONTRACTACIO 4t TR 2023'!G13</f>
        <v>187</v>
      </c>
      <c r="H13" s="20">
        <f t="shared" ref="H13:H24" si="2">IF(G13,G13/$G$25,"")</f>
        <v>0.32635253054101221</v>
      </c>
      <c r="I13" s="10">
        <f>'CONTRACTACIO 1r TR 2023'!I13+'CONTRACTACIO 2n TR 2023'!I13+'CONTRACTACIO 3r TR 2023'!I13+'CONTRACTACIO 4t TR 2023'!I13</f>
        <v>68160882.280000001</v>
      </c>
      <c r="J13" s="10">
        <f>'CONTRACTACIO 1r TR 2023'!J13+'CONTRACTACIO 2n TR 2023'!J13+'CONTRACTACIO 3r TR 2023'!J13+'CONTRACTACIO 4t TR 2023'!J13</f>
        <v>82474667.558800012</v>
      </c>
      <c r="K13" s="21">
        <f t="shared" ref="K13:K24" si="3">IF(J13,J13/$J$25,"")</f>
        <v>0.7713590104178758</v>
      </c>
      <c r="L13" s="9">
        <f>'CONTRACTACIO 1r TR 2023'!L13+'CONTRACTACIO 2n TR 2023'!L13+'CONTRACTACIO 3r TR 2023'!L13+'CONTRACTACIO 4t TR 2023'!L13</f>
        <v>26</v>
      </c>
      <c r="M13" s="20">
        <f t="shared" ref="M13:M24" si="4">IF(L13,L13/$L$25,"")</f>
        <v>0.26804123711340205</v>
      </c>
      <c r="N13" s="10">
        <f>'CONTRACTACIO 1r TR 2023'!N13+'CONTRACTACIO 2n TR 2023'!N13+'CONTRACTACIO 3r TR 2023'!N13+'CONTRACTACIO 4t TR 2023'!N13</f>
        <v>3834173.23</v>
      </c>
      <c r="O13" s="10">
        <f>'CONTRACTACIO 1r TR 2023'!O13+'CONTRACTACIO 2n TR 2023'!O13+'CONTRACTACIO 3r TR 2023'!O13+'CONTRACTACIO 4t TR 2023'!O13</f>
        <v>4639349.6083000004</v>
      </c>
      <c r="P13" s="21">
        <f t="shared" ref="P13:P24" si="5">IF(O13,O13/$O$25,"")</f>
        <v>0.45576560694852203</v>
      </c>
      <c r="Q13" s="9">
        <f>'CONTRACTACIO 1r TR 2023'!Q13+'CONTRACTACIO 2n TR 2023'!Q13+'CONTRACTACIO 3r TR 2023'!Q13+'CONTRACTACIO 4t TR 2023'!Q13</f>
        <v>0</v>
      </c>
      <c r="R13" s="20" t="str">
        <f t="shared" ref="R13:R24" si="6">IF(Q13,Q13/$Q$25,"")</f>
        <v/>
      </c>
      <c r="S13" s="10">
        <f>'CONTRACTACIO 1r TR 2023'!S13+'CONTRACTACIO 2n TR 2023'!S13+'CONTRACTACIO 3r TR 2023'!S13+'CONTRACTACIO 4t TR 2023'!S13</f>
        <v>0</v>
      </c>
      <c r="T13" s="10">
        <f>'CONTRACTACIO 1r TR 2023'!T13+'CONTRACTACIO 2n TR 2023'!T13+'CONTRACTACIO 3r TR 2023'!T13+'CONTRACTACIO 4t TR 2023'!T13</f>
        <v>0</v>
      </c>
      <c r="U13" s="21" t="str">
        <f t="shared" ref="U13:U24" si="7">IF(T13,T13/$T$25,"")</f>
        <v/>
      </c>
      <c r="V13" s="9">
        <f>'CONTRACTACIO 1r TR 2023'!AA13+'CONTRACTACIO 2n TR 2023'!AA13+'CONTRACTACIO 3r TR 2023'!AA13+'CONTRACTACIO 4t TR 2023'!AA13</f>
        <v>0</v>
      </c>
      <c r="W13" s="20" t="str">
        <f t="shared" ref="W13:W24" si="8">IF(V13,V13/$V$25,"")</f>
        <v/>
      </c>
      <c r="X13" s="10">
        <f>'CONTRACTACIO 1r TR 2023'!AC13+'CONTRACTACIO 2n TR 2023'!AC13+'CONTRACTACIO 3r TR 2023'!AC13+'CONTRACTACIO 4t TR 2023'!AC13</f>
        <v>0</v>
      </c>
      <c r="Y13" s="10">
        <f>'CONTRACTACIO 1r TR 2023'!AD13+'CONTRACTACIO 2n TR 2023'!AD13+'CONTRACTACIO 3r TR 2023'!AD13+'CONTRACTACIO 4t TR 2023'!AD13</f>
        <v>0</v>
      </c>
      <c r="Z13" s="21" t="str">
        <f t="shared" ref="Z13:Z24" si="9">IF(Y13,Y13/$Y$25,"")</f>
        <v/>
      </c>
      <c r="AA13" s="9">
        <f>'CONTRACTACIO 1r TR 2023'!V13+'CONTRACTACIO 2n TR 2023'!V13+'CONTRACTACIO 3r TR 2023'!V13+'CONTRACTACIO 4t TR 2023'!V13</f>
        <v>0</v>
      </c>
      <c r="AB13" s="20" t="str">
        <f t="shared" ref="AB13:AB24" si="10">IF(AA13,AA13/$AA$25,"")</f>
        <v/>
      </c>
      <c r="AC13" s="10">
        <f>'CONTRACTACIO 1r TR 2023'!X13+'CONTRACTACIO 2n TR 2023'!X13+'CONTRACTACIO 3r TR 2023'!X13+'CONTRACTACIO 4t TR 2023'!X13</f>
        <v>0</v>
      </c>
      <c r="AD13" s="10">
        <f>'CONTRACTACIO 1r TR 2023'!Y13+'CONTRACTACIO 2n TR 2023'!Y13+'CONTRACTACIO 3r TR 2023'!Y13+'CONTRACTACIO 4t TR 2023'!Y13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2023'!B14+'CONTRACTACIO 2n TR 2023'!B14+'CONTRACTACIO 3r TR 2023'!B14+'CONTRACTACIO 4t TR 2023'!B14</f>
        <v>16</v>
      </c>
      <c r="C14" s="20">
        <f t="shared" si="0"/>
        <v>0.1415929203539823</v>
      </c>
      <c r="D14" s="13">
        <f>'CONTRACTACIO 1r TR 2023'!D14+'CONTRACTACIO 2n TR 2023'!D14+'CONTRACTACIO 3r TR 2023'!D14+'CONTRACTACIO 4t TR 2023'!D14</f>
        <v>3866022.1599999997</v>
      </c>
      <c r="E14" s="13">
        <f>'CONTRACTACIO 1r TR 2023'!E14+'CONTRACTACIO 2n TR 2023'!E14+'CONTRACTACIO 3r TR 2023'!E14+'CONTRACTACIO 4t TR 2023'!E14</f>
        <v>4677886.8136</v>
      </c>
      <c r="F14" s="21">
        <f t="shared" si="1"/>
        <v>1.1859758099965789E-2</v>
      </c>
      <c r="G14" s="9">
        <f>'CONTRACTACIO 1r TR 2023'!G14+'CONTRACTACIO 2n TR 2023'!G14+'CONTRACTACIO 3r TR 2023'!G14+'CONTRACTACIO 4t TR 2023'!G14</f>
        <v>40</v>
      </c>
      <c r="H14" s="20">
        <f t="shared" si="2"/>
        <v>6.9808027923211169E-2</v>
      </c>
      <c r="I14" s="13">
        <f>'CONTRACTACIO 1r TR 2023'!I14+'CONTRACTACIO 2n TR 2023'!I14+'CONTRACTACIO 3r TR 2023'!I14+'CONTRACTACIO 4t TR 2023'!I14</f>
        <v>1321144.72</v>
      </c>
      <c r="J14" s="13">
        <f>'CONTRACTACIO 1r TR 2023'!J14+'CONTRACTACIO 2n TR 2023'!J14+'CONTRACTACIO 3r TR 2023'!J14+'CONTRACTACIO 4t TR 2023'!J14</f>
        <v>1598585.1111999999</v>
      </c>
      <c r="K14" s="21">
        <f t="shared" si="3"/>
        <v>1.4951051831337906E-2</v>
      </c>
      <c r="L14" s="9">
        <f>'CONTRACTACIO 1r TR 2023'!L14+'CONTRACTACIO 2n TR 2023'!L14+'CONTRACTACIO 3r TR 2023'!L14+'CONTRACTACIO 4t TR 2023'!L14</f>
        <v>10</v>
      </c>
      <c r="M14" s="20">
        <f t="shared" si="4"/>
        <v>0.10309278350515463</v>
      </c>
      <c r="N14" s="13">
        <f>'CONTRACTACIO 1r TR 2023'!N14+'CONTRACTACIO 2n TR 2023'!N14+'CONTRACTACIO 3r TR 2023'!N14+'CONTRACTACIO 4t TR 2023'!N14</f>
        <v>294684.95</v>
      </c>
      <c r="O14" s="13">
        <f>'CONTRACTACIO 1r TR 2023'!O14+'CONTRACTACIO 2n TR 2023'!O14+'CONTRACTACIO 3r TR 2023'!O14+'CONTRACTACIO 4t TR 2023'!O14</f>
        <v>356568.78950000001</v>
      </c>
      <c r="P14" s="21">
        <f t="shared" si="5"/>
        <v>3.5029002874589696E-2</v>
      </c>
      <c r="Q14" s="9">
        <f>'CONTRACTACIO 1r TR 2023'!Q14+'CONTRACTACIO 2n TR 2023'!Q14+'CONTRACTACIO 3r TR 2023'!Q14+'CONTRACTACIO 4t TR 2023'!Q14</f>
        <v>0</v>
      </c>
      <c r="R14" s="20" t="str">
        <f t="shared" si="6"/>
        <v/>
      </c>
      <c r="S14" s="13">
        <f>'CONTRACTACIO 1r TR 2023'!S14+'CONTRACTACIO 2n TR 2023'!S14+'CONTRACTACIO 3r TR 2023'!S14+'CONTRACTACIO 4t TR 2023'!S14</f>
        <v>0</v>
      </c>
      <c r="T14" s="13">
        <f>'CONTRACTACIO 1r TR 2023'!T14+'CONTRACTACIO 2n TR 2023'!T14+'CONTRACTACIO 3r TR 2023'!T14+'CONTRACTACIO 4t TR 2023'!T14</f>
        <v>0</v>
      </c>
      <c r="U14" s="21" t="str">
        <f t="shared" si="7"/>
        <v/>
      </c>
      <c r="V14" s="9">
        <f>'CONTRACTACIO 1r TR 2023'!AA14+'CONTRACTACIO 2n TR 2023'!AA14+'CONTRACTACIO 3r TR 2023'!AA14+'CONTRACTACIO 4t TR 2023'!AA14</f>
        <v>0</v>
      </c>
      <c r="W14" s="20" t="str">
        <f t="shared" si="8"/>
        <v/>
      </c>
      <c r="X14" s="13">
        <f>'CONTRACTACIO 1r TR 2023'!AC14+'CONTRACTACIO 2n TR 2023'!AC14+'CONTRACTACIO 3r TR 2023'!AC14+'CONTRACTACIO 4t TR 2023'!AC14</f>
        <v>0</v>
      </c>
      <c r="Y14" s="13">
        <f>'CONTRACTACIO 1r TR 2023'!AD14+'CONTRACTACIO 2n TR 2023'!AD14+'CONTRACTACIO 3r TR 2023'!AD14+'CONTRACTACIO 4t TR 2023'!AD14</f>
        <v>0</v>
      </c>
      <c r="Z14" s="21" t="str">
        <f t="shared" si="9"/>
        <v/>
      </c>
      <c r="AA14" s="9">
        <f>'CONTRACTACIO 1r TR 2023'!V14+'CONTRACTACIO 2n TR 2023'!V14+'CONTRACTACIO 3r TR 2023'!V14+'CONTRACTACIO 4t TR 2023'!V14</f>
        <v>0</v>
      </c>
      <c r="AB14" s="20" t="str">
        <f t="shared" si="10"/>
        <v/>
      </c>
      <c r="AC14" s="13">
        <f>'CONTRACTACIO 1r TR 2023'!X14+'CONTRACTACIO 2n TR 2023'!X14+'CONTRACTACIO 3r TR 2023'!X14+'CONTRACTACIO 4t TR 2023'!X14</f>
        <v>0</v>
      </c>
      <c r="AD14" s="13">
        <f>'CONTRACTACIO 1r TR 2023'!Y14+'CONTRACTACIO 2n TR 2023'!Y14+'CONTRACTACIO 3r TR 2023'!Y14+'CONTRACTACIO 4t TR 2023'!Y14</f>
        <v>0</v>
      </c>
      <c r="AE14" s="21" t="str">
        <f t="shared" si="11"/>
        <v/>
      </c>
    </row>
    <row r="15" spans="1:31" s="42" customFormat="1" ht="36" customHeight="1" x14ac:dyDescent="0.3">
      <c r="A15" s="43" t="s">
        <v>19</v>
      </c>
      <c r="B15" s="9">
        <f>'CONTRACTACIO 1r TR 2023'!B15+'CONTRACTACIO 2n TR 2023'!B15+'CONTRACTACIO 3r TR 2023'!B15+'CONTRACTACIO 4t TR 2023'!B15</f>
        <v>0</v>
      </c>
      <c r="C15" s="20" t="str">
        <f t="shared" si="0"/>
        <v/>
      </c>
      <c r="D15" s="13">
        <f>'CONTRACTACIO 1r TR 2023'!D15+'CONTRACTACIO 2n TR 2023'!D15+'CONTRACTACIO 3r TR 2023'!D15+'CONTRACTACIO 4t TR 2023'!D15</f>
        <v>0</v>
      </c>
      <c r="E15" s="13">
        <f>'CONTRACTACIO 1r TR 2023'!E15+'CONTRACTACIO 2n TR 2023'!E15+'CONTRACTACIO 3r TR 2023'!E15+'CONTRACTACIO 4t TR 2023'!E15</f>
        <v>0</v>
      </c>
      <c r="F15" s="21" t="str">
        <f t="shared" si="1"/>
        <v/>
      </c>
      <c r="G15" s="9">
        <f>'CONTRACTACIO 1r TR 2023'!G15+'CONTRACTACIO 2n TR 2023'!G15+'CONTRACTACIO 3r TR 2023'!G15+'CONTRACTACIO 4t TR 2023'!G15</f>
        <v>7</v>
      </c>
      <c r="H15" s="20">
        <f t="shared" si="2"/>
        <v>1.2216404886561954E-2</v>
      </c>
      <c r="I15" s="13">
        <f>'CONTRACTACIO 1r TR 2023'!I15+'CONTRACTACIO 2n TR 2023'!I15+'CONTRACTACIO 3r TR 2023'!I15+'CONTRACTACIO 4t TR 2023'!I15</f>
        <v>118719.45999999999</v>
      </c>
      <c r="J15" s="13">
        <f>'CONTRACTACIO 1r TR 2023'!J15+'CONTRACTACIO 2n TR 2023'!J15+'CONTRACTACIO 3r TR 2023'!J15+'CONTRACTACIO 4t TR 2023'!J15</f>
        <v>143650.5466</v>
      </c>
      <c r="K15" s="21">
        <f t="shared" si="3"/>
        <v>1.3435173096316409E-3</v>
      </c>
      <c r="L15" s="9">
        <f>'CONTRACTACIO 1r TR 2023'!L15+'CONTRACTACIO 2n TR 2023'!L15+'CONTRACTACIO 3r TR 2023'!L15+'CONTRACTACIO 4t TR 2023'!L15</f>
        <v>4</v>
      </c>
      <c r="M15" s="20">
        <f t="shared" si="4"/>
        <v>4.1237113402061855E-2</v>
      </c>
      <c r="N15" s="13">
        <f>'CONTRACTACIO 1r TR 2023'!N15+'CONTRACTACIO 2n TR 2023'!N15+'CONTRACTACIO 3r TR 2023'!N15+'CONTRACTACIO 4t TR 2023'!N15</f>
        <v>91426.2</v>
      </c>
      <c r="O15" s="13">
        <f>'CONTRACTACIO 1r TR 2023'!O15+'CONTRACTACIO 2n TR 2023'!O15+'CONTRACTACIO 3r TR 2023'!O15+'CONTRACTACIO 4t TR 2023'!O15</f>
        <v>110625.70199999999</v>
      </c>
      <c r="P15" s="21">
        <f t="shared" si="5"/>
        <v>1.0867771233694873E-2</v>
      </c>
      <c r="Q15" s="9">
        <f>'CONTRACTACIO 1r TR 2023'!Q15+'CONTRACTACIO 2n TR 2023'!Q15+'CONTRACTACIO 3r TR 2023'!Q15+'CONTRACTACIO 4t TR 2023'!Q15</f>
        <v>0</v>
      </c>
      <c r="R15" s="20" t="str">
        <f t="shared" si="6"/>
        <v/>
      </c>
      <c r="S15" s="13">
        <f>'CONTRACTACIO 1r TR 2023'!S15+'CONTRACTACIO 2n TR 2023'!S15+'CONTRACTACIO 3r TR 2023'!S15+'CONTRACTACIO 4t TR 2023'!S15</f>
        <v>0</v>
      </c>
      <c r="T15" s="13">
        <f>'CONTRACTACIO 1r TR 2023'!T15+'CONTRACTACIO 2n TR 2023'!T15+'CONTRACTACIO 3r TR 2023'!T15+'CONTRACTACIO 4t TR 2023'!T15</f>
        <v>0</v>
      </c>
      <c r="U15" s="21" t="str">
        <f t="shared" si="7"/>
        <v/>
      </c>
      <c r="V15" s="9">
        <f>'CONTRACTACIO 1r TR 2023'!AA15+'CONTRACTACIO 2n TR 2023'!AA15+'CONTRACTACIO 3r TR 2023'!AA15+'CONTRACTACIO 4t TR 2023'!AA15</f>
        <v>0</v>
      </c>
      <c r="W15" s="20" t="str">
        <f t="shared" si="8"/>
        <v/>
      </c>
      <c r="X15" s="13">
        <f>'CONTRACTACIO 1r TR 2023'!AC15+'CONTRACTACIO 2n TR 2023'!AC15+'CONTRACTACIO 3r TR 2023'!AC15+'CONTRACTACIO 4t TR 2023'!AC15</f>
        <v>0</v>
      </c>
      <c r="Y15" s="13">
        <f>'CONTRACTACIO 1r TR 2023'!AD15+'CONTRACTACIO 2n TR 2023'!AD15+'CONTRACTACIO 3r TR 2023'!AD15+'CONTRACTACIO 4t TR 2023'!AD15</f>
        <v>0</v>
      </c>
      <c r="Z15" s="21" t="str">
        <f t="shared" si="9"/>
        <v/>
      </c>
      <c r="AA15" s="9">
        <f>'CONTRACTACIO 1r TR 2023'!V15+'CONTRACTACIO 2n TR 2023'!V15+'CONTRACTACIO 3r TR 2023'!V15+'CONTRACTACIO 4t TR 2023'!V15</f>
        <v>0</v>
      </c>
      <c r="AB15" s="20" t="str">
        <f t="shared" si="10"/>
        <v/>
      </c>
      <c r="AC15" s="13">
        <f>'CONTRACTACIO 1r TR 2023'!X15+'CONTRACTACIO 2n TR 2023'!X15+'CONTRACTACIO 3r TR 2023'!X15+'CONTRACTACIO 4t TR 2023'!X15</f>
        <v>0</v>
      </c>
      <c r="AD15" s="13">
        <f>'CONTRACTACIO 1r TR 2023'!Y15+'CONTRACTACIO 2n TR 2023'!Y15+'CONTRACTACIO 3r TR 2023'!Y15+'CONTRACTACIO 4t TR 2023'!Y15</f>
        <v>0</v>
      </c>
      <c r="AE15" s="21" t="str">
        <f t="shared" si="11"/>
        <v/>
      </c>
    </row>
    <row r="16" spans="1:31" s="42" customFormat="1" ht="36" customHeight="1" x14ac:dyDescent="0.3">
      <c r="A16" s="43" t="s">
        <v>26</v>
      </c>
      <c r="B16" s="9">
        <f>'CONTRACTACIO 1r TR 2023'!B16+'CONTRACTACIO 2n TR 2023'!B16+'CONTRACTACIO 3r TR 2023'!B16+'CONTRACTACIO 4t TR 2023'!B16</f>
        <v>0</v>
      </c>
      <c r="C16" s="20" t="str">
        <f t="shared" si="0"/>
        <v/>
      </c>
      <c r="D16" s="13">
        <f>'CONTRACTACIO 1r TR 2023'!D16+'CONTRACTACIO 2n TR 2023'!D16+'CONTRACTACIO 3r TR 2023'!D16+'CONTRACTACIO 4t TR 2023'!D16</f>
        <v>0</v>
      </c>
      <c r="E16" s="13">
        <f>'CONTRACTACIO 1r TR 2023'!E16+'CONTRACTACIO 2n TR 2023'!E16+'CONTRACTACIO 3r TR 2023'!E16+'CONTRACTACIO 4t TR 2023'!E16</f>
        <v>0</v>
      </c>
      <c r="F16" s="21" t="str">
        <f t="shared" si="1"/>
        <v/>
      </c>
      <c r="G16" s="9">
        <f>'CONTRACTACIO 1r TR 2023'!G16+'CONTRACTACIO 2n TR 2023'!G16+'CONTRACTACIO 3r TR 2023'!G16+'CONTRACTACIO 4t TR 2023'!G16</f>
        <v>0</v>
      </c>
      <c r="H16" s="20" t="str">
        <f t="shared" si="2"/>
        <v/>
      </c>
      <c r="I16" s="13">
        <f>'CONTRACTACIO 1r TR 2023'!I16+'CONTRACTACIO 2n TR 2023'!I16+'CONTRACTACIO 3r TR 2023'!I16+'CONTRACTACIO 4t TR 2023'!I16</f>
        <v>0</v>
      </c>
      <c r="J16" s="13">
        <f>'CONTRACTACIO 1r TR 2023'!J16+'CONTRACTACIO 2n TR 2023'!J16+'CONTRACTACIO 3r TR 2023'!J16+'CONTRACTACIO 4t TR 2023'!J16</f>
        <v>0</v>
      </c>
      <c r="K16" s="21" t="str">
        <f t="shared" si="3"/>
        <v/>
      </c>
      <c r="L16" s="9">
        <f>'CONTRACTACIO 1r TR 2023'!L16+'CONTRACTACIO 2n TR 2023'!L16+'CONTRACTACIO 3r TR 2023'!L16+'CONTRACTACIO 4t TR 2023'!L16</f>
        <v>1</v>
      </c>
      <c r="M16" s="20">
        <f t="shared" si="4"/>
        <v>1.0309278350515464E-2</v>
      </c>
      <c r="N16" s="13">
        <f>'CONTRACTACIO 1r TR 2023'!N16+'CONTRACTACIO 2n TR 2023'!N16+'CONTRACTACIO 3r TR 2023'!N16+'CONTRACTACIO 4t TR 2023'!N16</f>
        <v>2739645</v>
      </c>
      <c r="O16" s="13">
        <f>'CONTRACTACIO 1r TR 2023'!O16+'CONTRACTACIO 2n TR 2023'!O16+'CONTRACTACIO 3r TR 2023'!O16+'CONTRACTACIO 4t TR 2023'!O16</f>
        <v>3314970.4499999997</v>
      </c>
      <c r="P16" s="21">
        <f t="shared" si="5"/>
        <v>0.32565976844204386</v>
      </c>
      <c r="Q16" s="9">
        <f>'CONTRACTACIO 1r TR 2023'!Q16+'CONTRACTACIO 2n TR 2023'!Q16+'CONTRACTACIO 3r TR 2023'!Q16+'CONTRACTACIO 4t TR 2023'!Q16</f>
        <v>0</v>
      </c>
      <c r="R16" s="20" t="str">
        <f t="shared" si="6"/>
        <v/>
      </c>
      <c r="S16" s="13">
        <f>'CONTRACTACIO 1r TR 2023'!S16+'CONTRACTACIO 2n TR 2023'!S16+'CONTRACTACIO 3r TR 2023'!S16+'CONTRACTACIO 4t TR 2023'!S16</f>
        <v>0</v>
      </c>
      <c r="T16" s="13">
        <f>'CONTRACTACIO 1r TR 2023'!T16+'CONTRACTACIO 2n TR 2023'!T16+'CONTRACTACIO 3r TR 2023'!T16+'CONTRACTACIO 4t TR 2023'!T16</f>
        <v>0</v>
      </c>
      <c r="U16" s="21" t="str">
        <f t="shared" si="7"/>
        <v/>
      </c>
      <c r="V16" s="9">
        <f>'CONTRACTACIO 1r TR 2023'!AA16+'CONTRACTACIO 2n TR 2023'!AA16+'CONTRACTACIO 3r TR 2023'!AA16+'CONTRACTACIO 4t TR 2023'!AA16</f>
        <v>0</v>
      </c>
      <c r="W16" s="20" t="str">
        <f t="shared" si="8"/>
        <v/>
      </c>
      <c r="X16" s="13">
        <f>'CONTRACTACIO 1r TR 2023'!AC16+'CONTRACTACIO 2n TR 2023'!AC16+'CONTRACTACIO 3r TR 2023'!AC16+'CONTRACTACIO 4t TR 2023'!AC16</f>
        <v>0</v>
      </c>
      <c r="Y16" s="13">
        <f>'CONTRACTACIO 1r TR 2023'!AD16+'CONTRACTACIO 2n TR 2023'!AD16+'CONTRACTACIO 3r TR 2023'!AD16+'CONTRACTACIO 4t TR 2023'!AD16</f>
        <v>0</v>
      </c>
      <c r="Z16" s="21" t="str">
        <f t="shared" si="9"/>
        <v/>
      </c>
      <c r="AA16" s="9">
        <f>'CONTRACTACIO 1r TR 2023'!V16+'CONTRACTACIO 2n TR 2023'!V16+'CONTRACTACIO 3r TR 2023'!V16+'CONTRACTACIO 4t TR 2023'!V16</f>
        <v>0</v>
      </c>
      <c r="AB16" s="20" t="str">
        <f t="shared" si="10"/>
        <v/>
      </c>
      <c r="AC16" s="13">
        <f>'CONTRACTACIO 1r TR 2023'!X16+'CONTRACTACIO 2n TR 2023'!X16+'CONTRACTACIO 3r TR 2023'!X16+'CONTRACTACIO 4t TR 2023'!X16</f>
        <v>0</v>
      </c>
      <c r="AD16" s="13">
        <f>'CONTRACTACIO 1r TR 2023'!Y16+'CONTRACTACIO 2n TR 2023'!Y16+'CONTRACTACIO 3r TR 2023'!Y16+'CONTRACTACIO 4t TR 2023'!Y16</f>
        <v>0</v>
      </c>
      <c r="AE16" s="21" t="str">
        <f t="shared" si="11"/>
        <v/>
      </c>
    </row>
    <row r="17" spans="1:31" s="42" customFormat="1" ht="36" customHeight="1" x14ac:dyDescent="0.3">
      <c r="A17" s="43" t="s">
        <v>27</v>
      </c>
      <c r="B17" s="9">
        <f>'CONTRACTACIO 1r TR 2023'!B17+'CONTRACTACIO 2n TR 2023'!B17+'CONTRACTACIO 3r TR 2023'!B17+'CONTRACTACIO 4t TR 2023'!B17</f>
        <v>0</v>
      </c>
      <c r="C17" s="20" t="str">
        <f t="shared" si="0"/>
        <v/>
      </c>
      <c r="D17" s="13">
        <f>'CONTRACTACIO 1r TR 2023'!D17+'CONTRACTACIO 2n TR 2023'!D17+'CONTRACTACIO 3r TR 2023'!D17+'CONTRACTACIO 4t TR 2023'!D17</f>
        <v>0</v>
      </c>
      <c r="E17" s="13">
        <f>'CONTRACTACIO 1r TR 2023'!E17+'CONTRACTACIO 2n TR 2023'!E17+'CONTRACTACIO 3r TR 2023'!E17+'CONTRACTACIO 4t TR 2023'!E17</f>
        <v>0</v>
      </c>
      <c r="F17" s="21" t="str">
        <f t="shared" si="1"/>
        <v/>
      </c>
      <c r="G17" s="9">
        <f>'CONTRACTACIO 1r TR 2023'!G17+'CONTRACTACIO 2n TR 2023'!G17+'CONTRACTACIO 3r TR 2023'!G17+'CONTRACTACIO 4t TR 2023'!G17</f>
        <v>0</v>
      </c>
      <c r="H17" s="20" t="str">
        <f t="shared" si="2"/>
        <v/>
      </c>
      <c r="I17" s="13">
        <f>'CONTRACTACIO 1r TR 2023'!I17+'CONTRACTACIO 2n TR 2023'!I17+'CONTRACTACIO 3r TR 2023'!I17+'CONTRACTACIO 4t TR 2023'!I17</f>
        <v>0</v>
      </c>
      <c r="J17" s="13">
        <f>'CONTRACTACIO 1r TR 2023'!J17+'CONTRACTACIO 2n TR 2023'!J17+'CONTRACTACIO 3r TR 2023'!J17+'CONTRACTACIO 4t TR 2023'!J17</f>
        <v>0</v>
      </c>
      <c r="K17" s="21" t="str">
        <f t="shared" si="3"/>
        <v/>
      </c>
      <c r="L17" s="9">
        <f>'CONTRACTACIO 1r TR 2023'!L17+'CONTRACTACIO 2n TR 2023'!L17+'CONTRACTACIO 3r TR 2023'!L17+'CONTRACTACIO 4t TR 2023'!L17</f>
        <v>0</v>
      </c>
      <c r="M17" s="20" t="str">
        <f t="shared" si="4"/>
        <v/>
      </c>
      <c r="N17" s="13">
        <f>'CONTRACTACIO 1r TR 2023'!N17+'CONTRACTACIO 2n TR 2023'!N17+'CONTRACTACIO 3r TR 2023'!N17+'CONTRACTACIO 4t TR 2023'!N17</f>
        <v>0</v>
      </c>
      <c r="O17" s="13">
        <f>'CONTRACTACIO 1r TR 2023'!O17+'CONTRACTACIO 2n TR 2023'!O17+'CONTRACTACIO 3r TR 2023'!O17+'CONTRACTACIO 4t TR 2023'!O17</f>
        <v>0</v>
      </c>
      <c r="P17" s="21" t="str">
        <f t="shared" si="5"/>
        <v/>
      </c>
      <c r="Q17" s="9">
        <f>'CONTRACTACIO 1r TR 2023'!Q17+'CONTRACTACIO 2n TR 2023'!Q17+'CONTRACTACIO 3r TR 2023'!Q17+'CONTRACTACIO 4t TR 2023'!Q17</f>
        <v>0</v>
      </c>
      <c r="R17" s="20" t="str">
        <f t="shared" si="6"/>
        <v/>
      </c>
      <c r="S17" s="13">
        <f>'CONTRACTACIO 1r TR 2023'!S17+'CONTRACTACIO 2n TR 2023'!S17+'CONTRACTACIO 3r TR 2023'!S17+'CONTRACTACIO 4t TR 2023'!S17</f>
        <v>0</v>
      </c>
      <c r="T17" s="13">
        <f>'CONTRACTACIO 1r TR 2023'!T17+'CONTRACTACIO 2n TR 2023'!T17+'CONTRACTACIO 3r TR 2023'!T17+'CONTRACTACIO 4t TR 2023'!T17</f>
        <v>0</v>
      </c>
      <c r="U17" s="21" t="str">
        <f t="shared" si="7"/>
        <v/>
      </c>
      <c r="V17" s="9">
        <f>'CONTRACTACIO 1r TR 2023'!AA17+'CONTRACTACIO 2n TR 2023'!AA17+'CONTRACTACIO 3r TR 2023'!AA17+'CONTRACTACIO 4t TR 2023'!AA17</f>
        <v>0</v>
      </c>
      <c r="W17" s="20" t="str">
        <f t="shared" si="8"/>
        <v/>
      </c>
      <c r="X17" s="13">
        <f>'CONTRACTACIO 1r TR 2023'!AC17+'CONTRACTACIO 2n TR 2023'!AC17+'CONTRACTACIO 3r TR 2023'!AC17+'CONTRACTACIO 4t TR 2023'!AC17</f>
        <v>0</v>
      </c>
      <c r="Y17" s="13">
        <f>'CONTRACTACIO 1r TR 2023'!AD17+'CONTRACTACIO 2n TR 2023'!AD17+'CONTRACTACIO 3r TR 2023'!AD17+'CONTRACTACIO 4t TR 2023'!AD17</f>
        <v>0</v>
      </c>
      <c r="Z17" s="21" t="str">
        <f t="shared" si="9"/>
        <v/>
      </c>
      <c r="AA17" s="9">
        <f>'CONTRACTACIO 1r TR 2023'!V17+'CONTRACTACIO 2n TR 2023'!V17+'CONTRACTACIO 3r TR 2023'!V17+'CONTRACTACIO 4t TR 2023'!V17</f>
        <v>0</v>
      </c>
      <c r="AB17" s="20" t="str">
        <f t="shared" si="10"/>
        <v/>
      </c>
      <c r="AC17" s="13">
        <f>'CONTRACTACIO 1r TR 2023'!X17+'CONTRACTACIO 2n TR 2023'!X17+'CONTRACTACIO 3r TR 2023'!X17+'CONTRACTACIO 4t TR 2023'!X17</f>
        <v>0</v>
      </c>
      <c r="AD17" s="13">
        <f>'CONTRACTACIO 1r TR 2023'!Y17+'CONTRACTACIO 2n TR 2023'!Y17+'CONTRACTACIO 3r TR 2023'!Y17+'CONTRACTACIO 4t TR 2023'!Y17</f>
        <v>0</v>
      </c>
      <c r="AE17" s="21" t="str">
        <f t="shared" si="11"/>
        <v/>
      </c>
    </row>
    <row r="18" spans="1:31" s="42" customFormat="1" ht="36" customHeight="1" x14ac:dyDescent="0.3">
      <c r="A18" s="44" t="s">
        <v>33</v>
      </c>
      <c r="B18" s="9">
        <f>'CONTRACTACIO 1r TR 2023'!B18+'CONTRACTACIO 2n TR 2023'!B18+'CONTRACTACIO 3r TR 2023'!B18+'CONTRACTACIO 4t TR 2023'!B18</f>
        <v>0</v>
      </c>
      <c r="C18" s="20" t="str">
        <f t="shared" si="0"/>
        <v/>
      </c>
      <c r="D18" s="13">
        <f>'CONTRACTACIO 1r TR 2023'!D18+'CONTRACTACIO 2n TR 2023'!D18+'CONTRACTACIO 3r TR 2023'!D18+'CONTRACTACIO 4t TR 2023'!D18</f>
        <v>0</v>
      </c>
      <c r="E18" s="13">
        <f>'CONTRACTACIO 1r TR 2023'!E18+'CONTRACTACIO 2n TR 2023'!E18+'CONTRACTACIO 3r TR 2023'!E18+'CONTRACTACIO 4t TR 2023'!E18</f>
        <v>0</v>
      </c>
      <c r="F18" s="21" t="str">
        <f t="shared" si="1"/>
        <v/>
      </c>
      <c r="G18" s="9">
        <f>'CONTRACTACIO 1r TR 2023'!G18+'CONTRACTACIO 2n TR 2023'!G18+'CONTRACTACIO 3r TR 2023'!G18+'CONTRACTACIO 4t TR 2023'!G18</f>
        <v>30</v>
      </c>
      <c r="H18" s="20">
        <f t="shared" si="2"/>
        <v>5.2356020942408377E-2</v>
      </c>
      <c r="I18" s="13">
        <f>'CONTRACTACIO 1r TR 2023'!I18+'CONTRACTACIO 2n TR 2023'!I18+'CONTRACTACIO 3r TR 2023'!I18+'CONTRACTACIO 4t TR 2023'!I18</f>
        <v>14598689.67</v>
      </c>
      <c r="J18" s="13">
        <f>'CONTRACTACIO 1r TR 2023'!J18+'CONTRACTACIO 2n TR 2023'!J18+'CONTRACTACIO 3r TR 2023'!J18+'CONTRACTACIO 4t TR 2023'!J18</f>
        <v>17664414.500700001</v>
      </c>
      <c r="K18" s="21">
        <f t="shared" si="3"/>
        <v>0.16520958122270457</v>
      </c>
      <c r="L18" s="9">
        <f>'CONTRACTACIO 1r TR 2023'!L18+'CONTRACTACIO 2n TR 2023'!L18+'CONTRACTACIO 3r TR 2023'!L18+'CONTRACTACIO 4t TR 2023'!L18</f>
        <v>3</v>
      </c>
      <c r="M18" s="20">
        <f t="shared" si="4"/>
        <v>3.0927835051546393E-2</v>
      </c>
      <c r="N18" s="13">
        <f>'CONTRACTACIO 1r TR 2023'!N18+'CONTRACTACIO 2n TR 2023'!N18+'CONTRACTACIO 3r TR 2023'!N18+'CONTRACTACIO 4t TR 2023'!N18</f>
        <v>294350</v>
      </c>
      <c r="O18" s="13">
        <f>'CONTRACTACIO 1r TR 2023'!O18+'CONTRACTACIO 2n TR 2023'!O18+'CONTRACTACIO 3r TR 2023'!O18+'CONTRACTACIO 4t TR 2023'!O18</f>
        <v>356163.5</v>
      </c>
      <c r="P18" s="21">
        <f t="shared" si="5"/>
        <v>3.4989187592157238E-2</v>
      </c>
      <c r="Q18" s="9">
        <f>'CONTRACTACIO 1r TR 2023'!Q18+'CONTRACTACIO 2n TR 2023'!Q18+'CONTRACTACIO 3r TR 2023'!Q18+'CONTRACTACIO 4t TR 2023'!Q18</f>
        <v>0</v>
      </c>
      <c r="R18" s="20" t="str">
        <f t="shared" si="6"/>
        <v/>
      </c>
      <c r="S18" s="13">
        <f>'CONTRACTACIO 1r TR 2023'!S18+'CONTRACTACIO 2n TR 2023'!S18+'CONTRACTACIO 3r TR 2023'!S18+'CONTRACTACIO 4t TR 2023'!S18</f>
        <v>0</v>
      </c>
      <c r="T18" s="13">
        <f>'CONTRACTACIO 1r TR 2023'!T18+'CONTRACTACIO 2n TR 2023'!T18+'CONTRACTACIO 3r TR 2023'!T18+'CONTRACTACIO 4t TR 2023'!T18</f>
        <v>0</v>
      </c>
      <c r="U18" s="21" t="str">
        <f t="shared" si="7"/>
        <v/>
      </c>
      <c r="V18" s="9">
        <f>'CONTRACTACIO 1r TR 2023'!AA18+'CONTRACTACIO 2n TR 2023'!AA18+'CONTRACTACIO 3r TR 2023'!AA18+'CONTRACTACIO 4t TR 2023'!AA18</f>
        <v>0</v>
      </c>
      <c r="W18" s="20" t="str">
        <f t="shared" si="8"/>
        <v/>
      </c>
      <c r="X18" s="13">
        <f>'CONTRACTACIO 1r TR 2023'!AC18+'CONTRACTACIO 2n TR 2023'!AC18+'CONTRACTACIO 3r TR 2023'!AC18+'CONTRACTACIO 4t TR 2023'!AC18</f>
        <v>0</v>
      </c>
      <c r="Y18" s="13">
        <f>'CONTRACTACIO 1r TR 2023'!AD18+'CONTRACTACIO 2n TR 2023'!AD18+'CONTRACTACIO 3r TR 2023'!AD18+'CONTRACTACIO 4t TR 2023'!AD18</f>
        <v>0</v>
      </c>
      <c r="Z18" s="21" t="str">
        <f t="shared" si="9"/>
        <v/>
      </c>
      <c r="AA18" s="9">
        <f>'CONTRACTACIO 1r TR 2023'!V18+'CONTRACTACIO 2n TR 2023'!V18+'CONTRACTACIO 3r TR 2023'!V18+'CONTRACTACIO 4t TR 2023'!V18</f>
        <v>0</v>
      </c>
      <c r="AB18" s="20" t="str">
        <f t="shared" si="10"/>
        <v/>
      </c>
      <c r="AC18" s="13">
        <f>'CONTRACTACIO 1r TR 2023'!X18+'CONTRACTACIO 2n TR 2023'!X18+'CONTRACTACIO 3r TR 2023'!X18+'CONTRACTACIO 4t TR 2023'!X18</f>
        <v>0</v>
      </c>
      <c r="AD18" s="13">
        <f>'CONTRACTACIO 1r TR 2023'!Y18+'CONTRACTACIO 2n TR 2023'!Y18+'CONTRACTACIO 3r TR 2023'!Y18+'CONTRACTACIO 4t TR 2023'!Y18</f>
        <v>0</v>
      </c>
      <c r="AE18" s="21" t="str">
        <f t="shared" si="11"/>
        <v/>
      </c>
    </row>
    <row r="19" spans="1:31" s="42" customFormat="1" ht="36" customHeight="1" x14ac:dyDescent="0.3">
      <c r="A19" s="44" t="s">
        <v>28</v>
      </c>
      <c r="B19" s="9">
        <f>'CONTRACTACIO 1r TR 2023'!B19+'CONTRACTACIO 2n TR 2023'!B19+'CONTRACTACIO 3r TR 2023'!B19+'CONTRACTACIO 4t TR 2023'!B19</f>
        <v>18</v>
      </c>
      <c r="C19" s="20">
        <f t="shared" si="0"/>
        <v>0.15929203539823009</v>
      </c>
      <c r="D19" s="13">
        <f>'CONTRACTACIO 1r TR 2023'!D19+'CONTRACTACIO 2n TR 2023'!D19+'CONTRACTACIO 3r TR 2023'!D19+'CONTRACTACIO 4t TR 2023'!D19</f>
        <v>1121476.0699999998</v>
      </c>
      <c r="E19" s="13">
        <f>'CONTRACTACIO 1r TR 2023'!E19+'CONTRACTACIO 2n TR 2023'!E19+'CONTRACTACIO 3r TR 2023'!E19+'CONTRACTACIO 4t TR 2023'!E19</f>
        <v>1356986.0447</v>
      </c>
      <c r="F19" s="21">
        <f t="shared" si="1"/>
        <v>3.4403410934148136E-3</v>
      </c>
      <c r="G19" s="9">
        <f>'CONTRACTACIO 1r TR 2023'!G19+'CONTRACTACIO 2n TR 2023'!G19+'CONTRACTACIO 3r TR 2023'!G19+'CONTRACTACIO 4t TR 2023'!G19</f>
        <v>100</v>
      </c>
      <c r="H19" s="20">
        <f t="shared" si="2"/>
        <v>0.17452006980802792</v>
      </c>
      <c r="I19" s="13">
        <f>'CONTRACTACIO 1r TR 2023'!I19+'CONTRACTACIO 2n TR 2023'!I19+'CONTRACTACIO 3r TR 2023'!I19+'CONTRACTACIO 4t TR 2023'!I19</f>
        <v>2245137.4499999997</v>
      </c>
      <c r="J19" s="13">
        <f>'CONTRACTACIO 1r TR 2023'!J19+'CONTRACTACIO 2n TR 2023'!J19+'CONTRACTACIO 3r TR 2023'!J19+'CONTRACTACIO 4t TR 2023'!J19</f>
        <v>2716616.3160999995</v>
      </c>
      <c r="K19" s="21">
        <f t="shared" si="3"/>
        <v>2.5407637706183921E-2</v>
      </c>
      <c r="L19" s="9">
        <f>'CONTRACTACIO 1r TR 2023'!L19+'CONTRACTACIO 2n TR 2023'!L19+'CONTRACTACIO 3r TR 2023'!L19+'CONTRACTACIO 4t TR 2023'!L19</f>
        <v>30</v>
      </c>
      <c r="M19" s="20">
        <f t="shared" si="4"/>
        <v>0.30927835051546393</v>
      </c>
      <c r="N19" s="13">
        <f>'CONTRACTACIO 1r TR 2023'!N19+'CONTRACTACIO 2n TR 2023'!N19+'CONTRACTACIO 3r TR 2023'!N19+'CONTRACTACIO 4t TR 2023'!N19</f>
        <v>1005476.72</v>
      </c>
      <c r="O19" s="13">
        <f>'CONTRACTACIO 1r TR 2023'!O19+'CONTRACTACIO 2n TR 2023'!O19+'CONTRACTACIO 3r TR 2023'!O19+'CONTRACTACIO 4t TR 2023'!O19</f>
        <v>1216626.8311999999</v>
      </c>
      <c r="P19" s="21">
        <f t="shared" si="5"/>
        <v>0.11952034508451488</v>
      </c>
      <c r="Q19" s="9">
        <f>'CONTRACTACIO 1r TR 2023'!Q19+'CONTRACTACIO 2n TR 2023'!Q19+'CONTRACTACIO 3r TR 2023'!Q19+'CONTRACTACIO 4t TR 2023'!Q19</f>
        <v>0</v>
      </c>
      <c r="R19" s="20" t="str">
        <f t="shared" si="6"/>
        <v/>
      </c>
      <c r="S19" s="13">
        <f>'CONTRACTACIO 1r TR 2023'!S19+'CONTRACTACIO 2n TR 2023'!S19+'CONTRACTACIO 3r TR 2023'!S19+'CONTRACTACIO 4t TR 2023'!S19</f>
        <v>0</v>
      </c>
      <c r="T19" s="13">
        <f>'CONTRACTACIO 1r TR 2023'!T19+'CONTRACTACIO 2n TR 2023'!T19+'CONTRACTACIO 3r TR 2023'!T19+'CONTRACTACIO 4t TR 2023'!T19</f>
        <v>0</v>
      </c>
      <c r="U19" s="21" t="str">
        <f t="shared" si="7"/>
        <v/>
      </c>
      <c r="V19" s="9">
        <f>'CONTRACTACIO 1r TR 2023'!AA19+'CONTRACTACIO 2n TR 2023'!AA19+'CONTRACTACIO 3r TR 2023'!AA19+'CONTRACTACIO 4t TR 2023'!AA19</f>
        <v>0</v>
      </c>
      <c r="W19" s="20" t="str">
        <f t="shared" si="8"/>
        <v/>
      </c>
      <c r="X19" s="13">
        <f>'CONTRACTACIO 1r TR 2023'!AC19+'CONTRACTACIO 2n TR 2023'!AC19+'CONTRACTACIO 3r TR 2023'!AC19+'CONTRACTACIO 4t TR 2023'!AC19</f>
        <v>0</v>
      </c>
      <c r="Y19" s="13">
        <f>'CONTRACTACIO 1r TR 2023'!AD19+'CONTRACTACIO 2n TR 2023'!AD19+'CONTRACTACIO 3r TR 2023'!AD19+'CONTRACTACIO 4t TR 2023'!AD19</f>
        <v>0</v>
      </c>
      <c r="Z19" s="21" t="str">
        <f t="shared" si="9"/>
        <v/>
      </c>
      <c r="AA19" s="9">
        <f>'CONTRACTACIO 1r TR 2023'!V19+'CONTRACTACIO 2n TR 2023'!V19+'CONTRACTACIO 3r TR 2023'!V19+'CONTRACTACIO 4t TR 2023'!V19</f>
        <v>0</v>
      </c>
      <c r="AB19" s="20" t="str">
        <f t="shared" si="10"/>
        <v/>
      </c>
      <c r="AC19" s="13">
        <f>'CONTRACTACIO 1r TR 2023'!X19+'CONTRACTACIO 2n TR 2023'!X19+'CONTRACTACIO 3r TR 2023'!X19+'CONTRACTACIO 4t TR 2023'!X19</f>
        <v>0</v>
      </c>
      <c r="AD19" s="13">
        <f>'CONTRACTACIO 1r TR 2023'!Y19+'CONTRACTACIO 2n TR 2023'!Y19+'CONTRACTACIO 3r TR 2023'!Y19+'CONTRACTACIO 4t TR 2023'!Y19</f>
        <v>0</v>
      </c>
      <c r="AE19" s="21" t="str">
        <f t="shared" si="11"/>
        <v/>
      </c>
    </row>
    <row r="20" spans="1:31" s="42" customFormat="1" ht="36" customHeight="1" x14ac:dyDescent="0.3">
      <c r="A20" s="45" t="s">
        <v>29</v>
      </c>
      <c r="B20" s="9">
        <f>'CONTRACTACIO 1r TR 2023'!B20+'CONTRACTACIO 2n TR 2023'!B20+'CONTRACTACIO 3r TR 2023'!B20+'CONTRACTACIO 4t TR 2023'!B20</f>
        <v>3</v>
      </c>
      <c r="C20" s="20">
        <f t="shared" si="0"/>
        <v>2.6548672566371681E-2</v>
      </c>
      <c r="D20" s="13">
        <f>'CONTRACTACIO 1r TR 2023'!D20+'CONTRACTACIO 2n TR 2023'!D20+'CONTRACTACIO 3r TR 2023'!D20+'CONTRACTACIO 4t TR 2023'!D20</f>
        <v>110670.68</v>
      </c>
      <c r="E20" s="13">
        <f>'CONTRACTACIO 1r TR 2023'!E20+'CONTRACTACIO 2n TR 2023'!E20+'CONTRACTACIO 3r TR 2023'!E20+'CONTRACTACIO 4t TR 2023'!E20</f>
        <v>133911.52280000001</v>
      </c>
      <c r="F20" s="21">
        <f t="shared" si="1"/>
        <v>3.3950335493129248E-4</v>
      </c>
      <c r="G20" s="9">
        <f>'CONTRACTACIO 1r TR 2023'!G20+'CONTRACTACIO 2n TR 2023'!G20+'CONTRACTACIO 3r TR 2023'!G20+'CONTRACTACIO 4t TR 2023'!G20</f>
        <v>193</v>
      </c>
      <c r="H20" s="20">
        <f t="shared" si="2"/>
        <v>0.3368237347294939</v>
      </c>
      <c r="I20" s="13">
        <f>'CONTRACTACIO 1r TR 2023'!I20+'CONTRACTACIO 2n TR 2023'!I20+'CONTRACTACIO 3r TR 2023'!I20+'CONTRACTACIO 4t TR 2023'!I20</f>
        <v>1201520.96</v>
      </c>
      <c r="J20" s="13">
        <f>'CONTRACTACIO 1r TR 2023'!J20+'CONTRACTACIO 2n TR 2023'!J20+'CONTRACTACIO 3r TR 2023'!J20+'CONTRACTACIO 4t TR 2023'!J20</f>
        <v>1453840.3629000001</v>
      </c>
      <c r="K20" s="21">
        <f t="shared" si="3"/>
        <v>1.3597300805518107E-2</v>
      </c>
      <c r="L20" s="9">
        <f>'CONTRACTACIO 1r TR 2023'!L20+'CONTRACTACIO 2n TR 2023'!L20+'CONTRACTACIO 3r TR 2023'!L20+'CONTRACTACIO 4t TR 2023'!L20</f>
        <v>23</v>
      </c>
      <c r="M20" s="20">
        <f t="shared" si="4"/>
        <v>0.23711340206185566</v>
      </c>
      <c r="N20" s="13">
        <f>'CONTRACTACIO 1r TR 2023'!N20+'CONTRACTACIO 2n TR 2023'!N20+'CONTRACTACIO 3r TR 2023'!N20+'CONTRACTACIO 4t TR 2023'!N20</f>
        <v>152842.77000000002</v>
      </c>
      <c r="O20" s="13">
        <f>'CONTRACTACIO 1r TR 2023'!O20+'CONTRACTACIO 2n TR 2023'!O20+'CONTRACTACIO 3r TR 2023'!O20+'CONTRACTACIO 4t TR 2023'!O20</f>
        <v>184939.75169999999</v>
      </c>
      <c r="P20" s="21">
        <f t="shared" si="5"/>
        <v>1.8168317824477465E-2</v>
      </c>
      <c r="Q20" s="9">
        <f>'CONTRACTACIO 1r TR 2023'!Q20+'CONTRACTACIO 2n TR 2023'!Q20+'CONTRACTACIO 3r TR 2023'!Q20+'CONTRACTACIO 4t TR 2023'!Q20</f>
        <v>0</v>
      </c>
      <c r="R20" s="20" t="str">
        <f t="shared" si="6"/>
        <v/>
      </c>
      <c r="S20" s="13">
        <f>'CONTRACTACIO 1r TR 2023'!S20+'CONTRACTACIO 2n TR 2023'!S20+'CONTRACTACIO 3r TR 2023'!S20+'CONTRACTACIO 4t TR 2023'!S20</f>
        <v>0</v>
      </c>
      <c r="T20" s="13">
        <f>'CONTRACTACIO 1r TR 2023'!T20+'CONTRACTACIO 2n TR 2023'!T20+'CONTRACTACIO 3r TR 2023'!T20+'CONTRACTACIO 4t TR 2023'!T20</f>
        <v>0</v>
      </c>
      <c r="U20" s="21" t="str">
        <f t="shared" si="7"/>
        <v/>
      </c>
      <c r="V20" s="9">
        <f>'CONTRACTACIO 1r TR 2023'!AA20+'CONTRACTACIO 2n TR 2023'!AA20+'CONTRACTACIO 3r TR 2023'!AA20+'CONTRACTACIO 4t TR 2023'!AA20</f>
        <v>0</v>
      </c>
      <c r="W20" s="20" t="str">
        <f t="shared" si="8"/>
        <v/>
      </c>
      <c r="X20" s="13">
        <f>'CONTRACTACIO 1r TR 2023'!AC20+'CONTRACTACIO 2n TR 2023'!AC20+'CONTRACTACIO 3r TR 2023'!AC20+'CONTRACTACIO 4t TR 2023'!AC20</f>
        <v>0</v>
      </c>
      <c r="Y20" s="13">
        <f>'CONTRACTACIO 1r TR 2023'!AD20+'CONTRACTACIO 2n TR 2023'!AD20+'CONTRACTACIO 3r TR 2023'!AD20+'CONTRACTACIO 4t TR 2023'!AD20</f>
        <v>0</v>
      </c>
      <c r="Z20" s="21" t="str">
        <f t="shared" si="9"/>
        <v/>
      </c>
      <c r="AA20" s="9">
        <f>'CONTRACTACIO 1r TR 2023'!V20+'CONTRACTACIO 2n TR 2023'!V20+'CONTRACTACIO 3r TR 2023'!V20+'CONTRACTACIO 4t TR 2023'!V20</f>
        <v>0</v>
      </c>
      <c r="AB20" s="20" t="str">
        <f t="shared" si="10"/>
        <v/>
      </c>
      <c r="AC20" s="13">
        <f>'CONTRACTACIO 1r TR 2023'!X20+'CONTRACTACIO 2n TR 2023'!X20+'CONTRACTACIO 3r TR 2023'!X20+'CONTRACTACIO 4t TR 2023'!X20</f>
        <v>0</v>
      </c>
      <c r="AD20" s="13">
        <f>'CONTRACTACIO 1r TR 2023'!Y20+'CONTRACTACIO 2n TR 2023'!Y20+'CONTRACTACIO 3r TR 2023'!Y20+'CONTRACTACIO 4t TR 2023'!Y20</f>
        <v>0</v>
      </c>
      <c r="AE20" s="21" t="str">
        <f t="shared" si="11"/>
        <v/>
      </c>
    </row>
    <row r="21" spans="1:31" s="42" customFormat="1" ht="39.9" hidden="1" customHeight="1" x14ac:dyDescent="0.3">
      <c r="A21" s="46" t="s">
        <v>35</v>
      </c>
      <c r="B21" s="9">
        <f>'CONTRACTACIO 1r TR 2023'!B21+'CONTRACTACIO 2n TR 2023'!B21+'CONTRACTACIO 3r TR 2023'!B21+'CONTRACTACIO 4t TR 2023'!B21</f>
        <v>0</v>
      </c>
      <c r="C21" s="20" t="str">
        <f t="shared" si="0"/>
        <v/>
      </c>
      <c r="D21" s="13">
        <f>'CONTRACTACIO 1r TR 2023'!D21+'CONTRACTACIO 2n TR 2023'!D21+'CONTRACTACIO 3r TR 2023'!D21+'CONTRACTACIO 4t TR 2023'!D21</f>
        <v>0</v>
      </c>
      <c r="E21" s="13">
        <f>'CONTRACTACIO 1r TR 2023'!E21+'CONTRACTACIO 2n TR 2023'!E21+'CONTRACTACIO 3r TR 2023'!E21+'CONTRACTACIO 4t TR 2023'!E21</f>
        <v>0</v>
      </c>
      <c r="F21" s="21" t="str">
        <f t="shared" si="1"/>
        <v/>
      </c>
      <c r="G21" s="9">
        <f>'CONTRACTACIO 1r TR 2023'!G21+'CONTRACTACIO 2n TR 2023'!G21+'CONTRACTACIO 3r TR 2023'!G21+'CONTRACTACIO 4t TR 2023'!G21</f>
        <v>0</v>
      </c>
      <c r="H21" s="20" t="str">
        <f t="shared" si="2"/>
        <v/>
      </c>
      <c r="I21" s="13">
        <f>'CONTRACTACIO 1r TR 2023'!I21+'CONTRACTACIO 2n TR 2023'!I21+'CONTRACTACIO 3r TR 2023'!I21+'CONTRACTACIO 4t TR 2023'!I21</f>
        <v>0</v>
      </c>
      <c r="J21" s="13">
        <f>'CONTRACTACIO 1r TR 2023'!J21+'CONTRACTACIO 2n TR 2023'!J21+'CONTRACTACIO 3r TR 2023'!J21+'CONTRACTACIO 4t TR 2023'!J21</f>
        <v>0</v>
      </c>
      <c r="K21" s="21" t="str">
        <f t="shared" si="3"/>
        <v/>
      </c>
      <c r="L21" s="9">
        <f>'CONTRACTACIO 1r TR 2023'!L21+'CONTRACTACIO 2n TR 2023'!L21+'CONTRACTACIO 3r TR 2023'!L21+'CONTRACTACIO 4t TR 2023'!L21</f>
        <v>0</v>
      </c>
      <c r="M21" s="20" t="str">
        <f t="shared" si="4"/>
        <v/>
      </c>
      <c r="N21" s="13">
        <f>'CONTRACTACIO 1r TR 2023'!N21+'CONTRACTACIO 2n TR 2023'!N21+'CONTRACTACIO 3r TR 2023'!N21+'CONTRACTACIO 4t TR 2023'!N21</f>
        <v>0</v>
      </c>
      <c r="O21" s="13">
        <f>'CONTRACTACIO 1r TR 2023'!O21+'CONTRACTACIO 2n TR 2023'!O21+'CONTRACTACIO 3r TR 2023'!O21+'CONTRACTACIO 4t TR 2023'!O21</f>
        <v>0</v>
      </c>
      <c r="P21" s="21" t="str">
        <f t="shared" si="5"/>
        <v/>
      </c>
      <c r="Q21" s="9">
        <f>'CONTRACTACIO 1r TR 2023'!Q21+'CONTRACTACIO 2n TR 2023'!Q21+'CONTRACTACIO 3r TR 2023'!Q21+'CONTRACTACIO 4t TR 2023'!Q21</f>
        <v>0</v>
      </c>
      <c r="R21" s="20" t="str">
        <f t="shared" si="6"/>
        <v/>
      </c>
      <c r="S21" s="13">
        <f>'CONTRACTACIO 1r TR 2023'!S21+'CONTRACTACIO 2n TR 2023'!S21+'CONTRACTACIO 3r TR 2023'!S21+'CONTRACTACIO 4t TR 2023'!S21</f>
        <v>0</v>
      </c>
      <c r="T21" s="13">
        <f>'CONTRACTACIO 1r TR 2023'!T21+'CONTRACTACIO 2n TR 2023'!T21+'CONTRACTACIO 3r TR 2023'!T21+'CONTRACTACIO 4t TR 2023'!T21</f>
        <v>0</v>
      </c>
      <c r="U21" s="21" t="str">
        <f t="shared" si="7"/>
        <v/>
      </c>
      <c r="V21" s="9">
        <f>'CONTRACTACIO 1r TR 2023'!AA21+'CONTRACTACIO 2n TR 2023'!AA21+'CONTRACTACIO 3r TR 2023'!AA21+'CONTRACTACIO 4t TR 2023'!AA21</f>
        <v>0</v>
      </c>
      <c r="W21" s="20" t="str">
        <f t="shared" si="8"/>
        <v/>
      </c>
      <c r="X21" s="13">
        <f>'CONTRACTACIO 1r TR 2023'!AC21+'CONTRACTACIO 2n TR 2023'!AC21+'CONTRACTACIO 3r TR 2023'!AC21+'CONTRACTACIO 4t TR 2023'!AC21</f>
        <v>0</v>
      </c>
      <c r="Y21" s="13">
        <f>'CONTRACTACIO 1r TR 2023'!AD21+'CONTRACTACIO 2n TR 2023'!AD21+'CONTRACTACIO 3r TR 2023'!AD21+'CONTRACTACIO 4t TR 2023'!AD21</f>
        <v>0</v>
      </c>
      <c r="Z21" s="21" t="str">
        <f t="shared" si="9"/>
        <v/>
      </c>
      <c r="AA21" s="9">
        <f>'CONTRACTACIO 1r TR 2023'!V21+'CONTRACTACIO 2n TR 2023'!V21+'CONTRACTACIO 3r TR 2023'!V21+'CONTRACTACIO 4t TR 2023'!V21</f>
        <v>0</v>
      </c>
      <c r="AB21" s="20" t="str">
        <f t="shared" si="10"/>
        <v/>
      </c>
      <c r="AC21" s="13">
        <f>'CONTRACTACIO 1r TR 2023'!X21+'CONTRACTACIO 2n TR 2023'!X21+'CONTRACTACIO 3r TR 2023'!X21+'CONTRACTACIO 4t TR 2023'!X21</f>
        <v>0</v>
      </c>
      <c r="AD21" s="13">
        <f>'CONTRACTACIO 1r TR 2023'!Y21+'CONTRACTACIO 2n TR 2023'!Y21+'CONTRACTACIO 3r TR 2023'!Y21+'CONTRACTACIO 4t TR 2023'!Y21</f>
        <v>0</v>
      </c>
      <c r="AE21" s="21" t="str">
        <f t="shared" si="11"/>
        <v/>
      </c>
    </row>
    <row r="22" spans="1:31" s="42" customFormat="1" ht="39.9" customHeight="1" x14ac:dyDescent="0.3">
      <c r="A22" s="92" t="s">
        <v>45</v>
      </c>
      <c r="B22" s="9">
        <f>'CONTRACTACIO 1r TR 2023'!B22+'CONTRACTACIO 2n TR 2023'!B22+'CONTRACTACIO 3r TR 2023'!B22+'CONTRACTACIO 4t TR 2023'!B22</f>
        <v>0</v>
      </c>
      <c r="C22" s="20" t="str">
        <f t="shared" si="0"/>
        <v/>
      </c>
      <c r="D22" s="13">
        <f>'CONTRACTACIO 1r TR 2023'!D22+'CONTRACTACIO 2n TR 2023'!D22+'CONTRACTACIO 3r TR 2023'!D22+'CONTRACTACIO 4t TR 2023'!D22</f>
        <v>0</v>
      </c>
      <c r="E22" s="23">
        <f>'CONTRACTACIO 1r TR 2023'!E22+'CONTRACTACIO 2n TR 2023'!E22+'CONTRACTACIO 3r TR 2023'!E22+'CONTRACTACIO 4t TR 2023'!E22</f>
        <v>0</v>
      </c>
      <c r="F22" s="21" t="str">
        <f t="shared" si="1"/>
        <v/>
      </c>
      <c r="G22" s="9">
        <f>'CONTRACTACIO 1r TR 2023'!G22+'CONTRACTACIO 2n TR 2023'!G22+'CONTRACTACIO 3r TR 2023'!G22+'CONTRACTACIO 4t TR 2023'!G22</f>
        <v>2</v>
      </c>
      <c r="H22" s="20">
        <f t="shared" si="2"/>
        <v>3.4904013961605585E-3</v>
      </c>
      <c r="I22" s="13">
        <f>'CONTRACTACIO 1r TR 2023'!I22+'CONTRACTACIO 2n TR 2023'!I22+'CONTRACTACIO 3r TR 2023'!I22+'CONTRACTACIO 4t TR 2023'!I22</f>
        <v>57851.23</v>
      </c>
      <c r="J22" s="23">
        <f>'CONTRACTACIO 1r TR 2023'!J22+'CONTRACTACIO 2n TR 2023'!J22+'CONTRACTACIO 3r TR 2023'!J22+'CONTRACTACIO 4t TR 2023'!J22</f>
        <v>69999.988299999997</v>
      </c>
      <c r="K22" s="21">
        <f t="shared" si="3"/>
        <v>6.5468735191754799E-4</v>
      </c>
      <c r="L22" s="9">
        <f>'CONTRACTACIO 1r TR 2023'!L22+'CONTRACTACIO 2n TR 2023'!L22+'CONTRACTACIO 3r TR 2023'!L22+'CONTRACTACIO 4t TR 2023'!L22</f>
        <v>0</v>
      </c>
      <c r="M22" s="20" t="str">
        <f t="shared" si="4"/>
        <v/>
      </c>
      <c r="N22" s="13">
        <f>'CONTRACTACIO 1r TR 2023'!N22+'CONTRACTACIO 2n TR 2023'!N22+'CONTRACTACIO 3r TR 2023'!N22+'CONTRACTACIO 4t TR 2023'!N22</f>
        <v>0</v>
      </c>
      <c r="O22" s="23">
        <f>'CONTRACTACIO 1r TR 2023'!O22+'CONTRACTACIO 2n TR 2023'!O22+'CONTRACTACIO 3r TR 2023'!O22+'CONTRACTACIO 4t TR 2023'!O22</f>
        <v>0</v>
      </c>
      <c r="P22" s="21" t="str">
        <f t="shared" si="5"/>
        <v/>
      </c>
      <c r="Q22" s="9">
        <f>'CONTRACTACIO 1r TR 2023'!Q22+'CONTRACTACIO 2n TR 2023'!Q22+'CONTRACTACIO 3r TR 2023'!Q22+'CONTRACTACIO 4t TR 2023'!Q22</f>
        <v>0</v>
      </c>
      <c r="R22" s="20" t="str">
        <f t="shared" si="6"/>
        <v/>
      </c>
      <c r="S22" s="13">
        <f>'CONTRACTACIO 1r TR 2023'!S22+'CONTRACTACIO 2n TR 2023'!S22+'CONTRACTACIO 3r TR 2023'!S22+'CONTRACTACIO 4t TR 2023'!S22</f>
        <v>0</v>
      </c>
      <c r="T22" s="23">
        <f>'CONTRACTACIO 1r TR 2023'!T22+'CONTRACTACIO 2n TR 2023'!T22+'CONTRACTACIO 3r TR 2023'!T22+'CONTRACTACIO 4t TR 2023'!T22</f>
        <v>0</v>
      </c>
      <c r="U22" s="21" t="str">
        <f t="shared" si="7"/>
        <v/>
      </c>
      <c r="V22" s="9">
        <f>'CONTRACTACIO 1r TR 2023'!AA22+'CONTRACTACIO 2n TR 2023'!AA22+'CONTRACTACIO 3r TR 2023'!AA22+'CONTRACTACIO 4t TR 2023'!AA22</f>
        <v>0</v>
      </c>
      <c r="W22" s="20" t="str">
        <f t="shared" si="8"/>
        <v/>
      </c>
      <c r="X22" s="13">
        <f>'CONTRACTACIO 1r TR 2023'!AC22+'CONTRACTACIO 2n TR 2023'!AC22+'CONTRACTACIO 3r TR 2023'!AC22+'CONTRACTACIO 4t TR 2023'!AC22</f>
        <v>0</v>
      </c>
      <c r="Y22" s="23">
        <f>'CONTRACTACIO 1r TR 2023'!AD22+'CONTRACTACIO 2n TR 2023'!AD22+'CONTRACTACIO 3r TR 2023'!AD22+'CONTRACTACIO 4t TR 2023'!AD22</f>
        <v>0</v>
      </c>
      <c r="Z22" s="21" t="str">
        <f t="shared" si="9"/>
        <v/>
      </c>
      <c r="AA22" s="9">
        <f>'CONTRACTACIO 1r TR 2023'!V22+'CONTRACTACIO 2n TR 2023'!V22+'CONTRACTACIO 3r TR 2023'!V22+'CONTRACTACIO 4t TR 2023'!V22</f>
        <v>0</v>
      </c>
      <c r="AB22" s="20" t="str">
        <f t="shared" si="10"/>
        <v/>
      </c>
      <c r="AC22" s="13">
        <f>'CONTRACTACIO 1r TR 2023'!X22+'CONTRACTACIO 2n TR 2023'!X22+'CONTRACTACIO 3r TR 2023'!X22+'CONTRACTACIO 4t TR 2023'!X22</f>
        <v>0</v>
      </c>
      <c r="AD22" s="23">
        <f>'CONTRACTACIO 1r TR 2023'!Y22+'CONTRACTACIO 2n TR 2023'!Y22+'CONTRACTACIO 3r TR 2023'!Y22+'CONTRACTACIO 4t TR 2023'!Y22</f>
        <v>0</v>
      </c>
      <c r="AE22" s="21" t="str">
        <f t="shared" si="11"/>
        <v/>
      </c>
    </row>
    <row r="23" spans="1:31" s="42" customFormat="1" ht="39.9" customHeight="1" x14ac:dyDescent="0.3">
      <c r="A23" s="94" t="s">
        <v>47</v>
      </c>
      <c r="B23" s="81">
        <f>'CONTRACTACIO 1r TR 2023'!B23+'CONTRACTACIO 2n TR 2023'!B23+'CONTRACTACIO 3r TR 2023'!B23+'CONTRACTACIO 4t TR 2023'!B23</f>
        <v>0</v>
      </c>
      <c r="C23" s="66" t="str">
        <f t="shared" si="0"/>
        <v/>
      </c>
      <c r="D23" s="77">
        <f>'CONTRACTACIO 1r TR 2023'!D23+'CONTRACTACIO 2n TR 2023'!D23+'CONTRACTACIO 3r TR 2023'!D23+'CONTRACTACIO 4t TR 2023'!D23</f>
        <v>0</v>
      </c>
      <c r="E23" s="78">
        <f>'CONTRACTACIO 1r TR 2023'!E23+'CONTRACTACIO 2n TR 2023'!E23+'CONTRACTACIO 3r TR 2023'!E23+'CONTRACTACIO 4t TR 2023'!E23</f>
        <v>0</v>
      </c>
      <c r="F23" s="67" t="str">
        <f t="shared" si="1"/>
        <v/>
      </c>
      <c r="G23" s="81">
        <f>'CONTRACTACIO 1r TR 2023'!G23+'CONTRACTACIO 2n TR 2023'!G23+'CONTRACTACIO 3r TR 2023'!G23+'CONTRACTACIO 4t TR 2023'!G23</f>
        <v>12</v>
      </c>
      <c r="H23" s="66">
        <f t="shared" si="2"/>
        <v>2.0942408376963352E-2</v>
      </c>
      <c r="I23" s="77">
        <f>'CONTRACTACIO 1r TR 2023'!I23+'CONTRACTACIO 2n TR 2023'!I23+'CONTRACTACIO 3r TR 2023'!I23+'CONTRACTACIO 4t TR 2023'!I23</f>
        <v>84791.47</v>
      </c>
      <c r="J23" s="78">
        <f>'CONTRACTACIO 1r TR 2023'!J23+'CONTRACTACIO 2n TR 2023'!J23+'CONTRACTACIO 3r TR 2023'!J23+'CONTRACTACIO 4t TR 2023'!J23</f>
        <v>102597.67869999999</v>
      </c>
      <c r="K23" s="67">
        <f t="shared" si="3"/>
        <v>9.5956305439825931E-4</v>
      </c>
      <c r="L23" s="81">
        <f>'CONTRACTACIO 1r TR 2023'!L23+'CONTRACTACIO 2n TR 2023'!L23+'CONTRACTACIO 3r TR 2023'!L23+'CONTRACTACIO 4t TR 2023'!L23</f>
        <v>0</v>
      </c>
      <c r="M23" s="66" t="str">
        <f t="shared" si="4"/>
        <v/>
      </c>
      <c r="N23" s="77">
        <f>'CONTRACTACIO 1r TR 2023'!N23+'CONTRACTACIO 2n TR 2023'!N23+'CONTRACTACIO 3r TR 2023'!N23+'CONTRACTACIO 4t TR 2023'!N23</f>
        <v>0</v>
      </c>
      <c r="O23" s="78">
        <f>'CONTRACTACIO 1r TR 2023'!O23+'CONTRACTACIO 2n TR 2023'!O23+'CONTRACTACIO 3r TR 2023'!O23+'CONTRACTACIO 4t TR 2023'!O23</f>
        <v>0</v>
      </c>
      <c r="P23" s="67" t="str">
        <f t="shared" si="5"/>
        <v/>
      </c>
      <c r="Q23" s="81">
        <f>'CONTRACTACIO 1r TR 2023'!Q23+'CONTRACTACIO 2n TR 2023'!Q23+'CONTRACTACIO 3r TR 2023'!Q23+'CONTRACTACIO 4t TR 2023'!Q23</f>
        <v>0</v>
      </c>
      <c r="R23" s="66" t="str">
        <f t="shared" si="6"/>
        <v/>
      </c>
      <c r="S23" s="77">
        <f>'CONTRACTACIO 1r TR 2023'!S23+'CONTRACTACIO 2n TR 2023'!S23+'CONTRACTACIO 3r TR 2023'!S23+'CONTRACTACIO 4t TR 2023'!S23</f>
        <v>0</v>
      </c>
      <c r="T23" s="78">
        <f>'CONTRACTACIO 1r TR 2023'!T23+'CONTRACTACIO 2n TR 2023'!T23+'CONTRACTACIO 3r TR 2023'!T23+'CONTRACTACIO 4t TR 2023'!T23</f>
        <v>0</v>
      </c>
      <c r="U23" s="67" t="str">
        <f t="shared" si="7"/>
        <v/>
      </c>
      <c r="V23" s="81">
        <f>'CONTRACTACIO 1r TR 2023'!AA23+'CONTRACTACIO 2n TR 2023'!AA23+'CONTRACTACIO 3r TR 2023'!AA23+'CONTRACTACIO 4t TR 2023'!AA23</f>
        <v>0</v>
      </c>
      <c r="W23" s="66" t="str">
        <f t="shared" si="8"/>
        <v/>
      </c>
      <c r="X23" s="77">
        <f>'CONTRACTACIO 1r TR 2023'!AC23+'CONTRACTACIO 2n TR 2023'!AC23+'CONTRACTACIO 3r TR 2023'!AC23+'CONTRACTACIO 4t TR 2023'!AC23</f>
        <v>0</v>
      </c>
      <c r="Y23" s="78">
        <f>'CONTRACTACIO 1r TR 2023'!AD23+'CONTRACTACIO 2n TR 2023'!AD23+'CONTRACTACIO 3r TR 2023'!AD23+'CONTRACTACIO 4t TR 2023'!AD23</f>
        <v>0</v>
      </c>
      <c r="Z23" s="67" t="str">
        <f t="shared" si="9"/>
        <v/>
      </c>
      <c r="AA23" s="81">
        <f>'CONTRACTACIO 1r TR 2023'!V23+'CONTRACTACIO 2n TR 2023'!V23+'CONTRACTACIO 3r TR 2023'!V23+'CONTRACTACIO 4t TR 2023'!V23</f>
        <v>0</v>
      </c>
      <c r="AB23" s="20" t="str">
        <f t="shared" si="10"/>
        <v/>
      </c>
      <c r="AC23" s="77">
        <f>'CONTRACTACIO 1r TR 2023'!X23+'CONTRACTACIO 2n TR 2023'!X23+'CONTRACTACIO 3r TR 2023'!X23+'CONTRACTACIO 4t TR 2023'!X23</f>
        <v>0</v>
      </c>
      <c r="AD23" s="78">
        <f>'CONTRACTACIO 1r TR 2023'!Y23+'CONTRACTACIO 2n TR 2023'!Y23+'CONTRACTACIO 3r TR 2023'!Y23+'CONTRACTACIO 4t TR 2023'!Y23</f>
        <v>0</v>
      </c>
      <c r="AE23" s="67" t="str">
        <f t="shared" si="11"/>
        <v/>
      </c>
    </row>
    <row r="24" spans="1:31" s="42" customFormat="1" ht="36" customHeight="1" x14ac:dyDescent="0.3">
      <c r="A24" s="97" t="s">
        <v>52</v>
      </c>
      <c r="B24" s="81">
        <f>'CONTRACTACIO 1r TR 2023'!B24+'CONTRACTACIO 2n TR 2023'!B24+'CONTRACTACIO 3r TR 2023'!B24+'CONTRACTACIO 4t TR 2023'!B24</f>
        <v>2</v>
      </c>
      <c r="C24" s="66">
        <f t="shared" si="0"/>
        <v>1.7699115044247787E-2</v>
      </c>
      <c r="D24" s="77">
        <f>'CONTRACTACIO 1r TR 2023'!D24+'CONTRACTACIO 2n TR 2023'!D24+'CONTRACTACIO 3r TR 2023'!D24+'CONTRACTACIO 4t TR 2023'!D24</f>
        <v>240449.38</v>
      </c>
      <c r="E24" s="78">
        <f>'CONTRACTACIO 1r TR 2023'!E24+'CONTRACTACIO 2n TR 2023'!E24+'CONTRACTACIO 3r TR 2023'!E24+'CONTRACTACIO 4t TR 2023'!E24</f>
        <v>290943.74979999999</v>
      </c>
      <c r="F24" s="67">
        <f t="shared" si="1"/>
        <v>7.3762419460284522E-4</v>
      </c>
      <c r="G24" s="81">
        <f>'CONTRACTACIO 1r TR 2023'!G24+'CONTRACTACIO 2n TR 2023'!G24+'CONTRACTACIO 3r TR 2023'!G24+'CONTRACTACIO 4t TR 2023'!G24</f>
        <v>2</v>
      </c>
      <c r="H24" s="66">
        <f t="shared" si="2"/>
        <v>3.4904013961605585E-3</v>
      </c>
      <c r="I24" s="77">
        <f>'CONTRACTACIO 1r TR 2023'!I24+'CONTRACTACIO 2n TR 2023'!I24+'CONTRACTACIO 3r TR 2023'!I24+'CONTRACTACIO 4t TR 2023'!I24</f>
        <v>575930</v>
      </c>
      <c r="J24" s="78">
        <f>'CONTRACTACIO 1r TR 2023'!J24+'CONTRACTACIO 2n TR 2023'!J24+'CONTRACTACIO 3r TR 2023'!J24+'CONTRACTACIO 4t TR 2023'!J24</f>
        <v>696875.3</v>
      </c>
      <c r="K24" s="67">
        <f t="shared" si="3"/>
        <v>6.5176503004322206E-3</v>
      </c>
      <c r="L24" s="81">
        <f>'CONTRACTACIO 1r TR 2023'!L24+'CONTRACTACIO 2n TR 2023'!L24+'CONTRACTACIO 3r TR 2023'!L24+'CONTRACTACIO 4t TR 2023'!L24</f>
        <v>0</v>
      </c>
      <c r="M24" s="66" t="str">
        <f t="shared" si="4"/>
        <v/>
      </c>
      <c r="N24" s="77">
        <f>'CONTRACTACIO 1r TR 2023'!N24+'CONTRACTACIO 2n TR 2023'!N24+'CONTRACTACIO 3r TR 2023'!N24+'CONTRACTACIO 4t TR 2023'!N24</f>
        <v>0</v>
      </c>
      <c r="O24" s="78">
        <f>'CONTRACTACIO 1r TR 2023'!O24+'CONTRACTACIO 2n TR 2023'!O24+'CONTRACTACIO 3r TR 2023'!O24+'CONTRACTACIO 4t TR 2023'!O24</f>
        <v>0</v>
      </c>
      <c r="P24" s="67" t="str">
        <f t="shared" si="5"/>
        <v/>
      </c>
      <c r="Q24" s="81">
        <f>'CONTRACTACIO 1r TR 2023'!Q24+'CONTRACTACIO 2n TR 2023'!Q24+'CONTRACTACIO 3r TR 2023'!Q24+'CONTRACTACIO 4t TR 2023'!Q24</f>
        <v>0</v>
      </c>
      <c r="R24" s="66" t="str">
        <f t="shared" si="6"/>
        <v/>
      </c>
      <c r="S24" s="77">
        <f>'CONTRACTACIO 1r TR 2023'!S24+'CONTRACTACIO 2n TR 2023'!S24+'CONTRACTACIO 3r TR 2023'!S24+'CONTRACTACIO 4t TR 2023'!S24</f>
        <v>0</v>
      </c>
      <c r="T24" s="78">
        <f>'CONTRACTACIO 1r TR 2023'!T24+'CONTRACTACIO 2n TR 2023'!T24+'CONTRACTACIO 3r TR 2023'!T24+'CONTRACTACIO 4t TR 2023'!T24</f>
        <v>0</v>
      </c>
      <c r="U24" s="67" t="str">
        <f t="shared" si="7"/>
        <v/>
      </c>
      <c r="V24" s="81">
        <f>'CONTRACTACIO 1r TR 2023'!AA24+'CONTRACTACIO 2n TR 2023'!AA24+'CONTRACTACIO 3r TR 2023'!AA24+'CONTRACTACIO 4t TR 2023'!AA24</f>
        <v>0</v>
      </c>
      <c r="W24" s="66" t="str">
        <f t="shared" si="8"/>
        <v/>
      </c>
      <c r="X24" s="77">
        <f>'CONTRACTACIO 1r TR 2023'!AC24+'CONTRACTACIO 2n TR 2023'!AC24+'CONTRACTACIO 3r TR 2023'!AC24+'CONTRACTACIO 4t TR 2023'!AC24</f>
        <v>0</v>
      </c>
      <c r="Y24" s="78">
        <f>'CONTRACTACIO 1r TR 2023'!AD24+'CONTRACTACIO 2n TR 2023'!AD24+'CONTRACTACIO 3r TR 2023'!AD24+'CONTRACTACIO 4t TR 2023'!AD24</f>
        <v>0</v>
      </c>
      <c r="Z24" s="67" t="str">
        <f t="shared" si="9"/>
        <v/>
      </c>
      <c r="AA24" s="81">
        <f>'CONTRACTACIO 1r TR 2023'!V24+'CONTRACTACIO 2n TR 2023'!V24+'CONTRACTACIO 3r TR 2023'!V24+'CONTRACTACIO 4t TR 2023'!V24</f>
        <v>0</v>
      </c>
      <c r="AB24" s="20" t="str">
        <f t="shared" si="10"/>
        <v/>
      </c>
      <c r="AC24" s="77">
        <f>'CONTRACTACIO 1r TR 2023'!X24+'CONTRACTACIO 2n TR 2023'!X24+'CONTRACTACIO 3r TR 2023'!X24+'CONTRACTACIO 4t TR 2023'!X24</f>
        <v>0</v>
      </c>
      <c r="AD24" s="78">
        <f>'CONTRACTACIO 1r TR 2023'!Y24+'CONTRACTACIO 2n TR 2023'!Y24+'CONTRACTACIO 3r TR 2023'!Y24+'CONTRACTACIO 4t TR 2023'!Y24</f>
        <v>0</v>
      </c>
      <c r="AE24" s="67" t="str">
        <f t="shared" si="11"/>
        <v/>
      </c>
    </row>
    <row r="25" spans="1:31" ht="33" customHeight="1" thickBot="1" x14ac:dyDescent="0.35">
      <c r="A25" s="82" t="s">
        <v>0</v>
      </c>
      <c r="B25" s="16">
        <f t="shared" ref="B25:AE25" si="12">SUM(B13:B24)</f>
        <v>113</v>
      </c>
      <c r="C25" s="17">
        <f t="shared" si="12"/>
        <v>1</v>
      </c>
      <c r="D25" s="18">
        <f t="shared" si="12"/>
        <v>325978163.08000004</v>
      </c>
      <c r="E25" s="18">
        <f t="shared" si="12"/>
        <v>394433577.32680011</v>
      </c>
      <c r="F25" s="19">
        <f t="shared" si="12"/>
        <v>0.99999999999999978</v>
      </c>
      <c r="G25" s="16">
        <f t="shared" si="12"/>
        <v>573</v>
      </c>
      <c r="H25" s="17">
        <f t="shared" si="12"/>
        <v>0.99999999999999989</v>
      </c>
      <c r="I25" s="18">
        <f t="shared" si="12"/>
        <v>88364667.239999995</v>
      </c>
      <c r="J25" s="18">
        <f t="shared" si="12"/>
        <v>106921247.36330001</v>
      </c>
      <c r="K25" s="19">
        <f t="shared" si="12"/>
        <v>1</v>
      </c>
      <c r="L25" s="16">
        <f t="shared" si="12"/>
        <v>97</v>
      </c>
      <c r="M25" s="17">
        <f t="shared" si="12"/>
        <v>1</v>
      </c>
      <c r="N25" s="18">
        <f t="shared" si="12"/>
        <v>8412598.8699999992</v>
      </c>
      <c r="O25" s="18">
        <f t="shared" si="12"/>
        <v>10179244.6327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3">
      <c r="B26" s="26"/>
      <c r="H26" s="26"/>
      <c r="N26" s="26"/>
    </row>
    <row r="27" spans="1:31" s="49" customFormat="1" ht="34.200000000000003" hidden="1" customHeight="1" x14ac:dyDescent="0.3">
      <c r="A27" s="126" t="str">
        <f>'CONTRACTACIO 1r TR 2023'!A27:Q27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vint-i-setena, punt 1, apartat g) de les Bases d'Execució del Pressupost 2023 de l'Ajuntament de Barcelona (vid. pàg. 269 i ss.):                                                                                               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2" hidden="1" customHeight="1" x14ac:dyDescent="0.3">
      <c r="A28" s="128" t="str">
        <f>'CONTRACTACIO 1r TR 2023'!A28:Q28</f>
        <v>https://bcnroc.ajuntament.barcelona.cat/jspui/bitstream/11703/128073/5/GM_pressupost-general_2023.pdf#page=269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5" customHeight="1" x14ac:dyDescent="0.3">
      <c r="A29" s="122" t="s">
        <v>36</v>
      </c>
      <c r="B29" s="122"/>
      <c r="C29" s="122"/>
      <c r="D29" s="122"/>
      <c r="E29" s="122"/>
      <c r="F29" s="122"/>
      <c r="G29" s="122"/>
      <c r="H29" s="122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5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3">
      <c r="A31" s="153" t="s">
        <v>10</v>
      </c>
      <c r="B31" s="156" t="s">
        <v>17</v>
      </c>
      <c r="C31" s="157"/>
      <c r="D31" s="157"/>
      <c r="E31" s="157"/>
      <c r="F31" s="158"/>
      <c r="G31" s="25"/>
      <c r="H31" s="54"/>
      <c r="I31" s="54"/>
      <c r="J31" s="162" t="s">
        <v>15</v>
      </c>
      <c r="K31" s="163"/>
      <c r="L31" s="156" t="s">
        <v>16</v>
      </c>
      <c r="M31" s="157"/>
      <c r="N31" s="157"/>
      <c r="O31" s="157"/>
      <c r="P31" s="158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5">
      <c r="A32" s="154"/>
      <c r="B32" s="159"/>
      <c r="C32" s="160"/>
      <c r="D32" s="160"/>
      <c r="E32" s="160"/>
      <c r="F32" s="161"/>
      <c r="G32" s="25"/>
      <c r="J32" s="164"/>
      <c r="K32" s="165"/>
      <c r="L32" s="168"/>
      <c r="M32" s="169"/>
      <c r="N32" s="169"/>
      <c r="O32" s="169"/>
      <c r="P32" s="170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200000000000003" customHeight="1" thickBot="1" x14ac:dyDescent="0.35">
      <c r="A33" s="155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6"/>
      <c r="K33" s="167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" customHeight="1" x14ac:dyDescent="0.3">
      <c r="A34" s="41" t="s">
        <v>25</v>
      </c>
      <c r="B34" s="9">
        <f t="shared" ref="B34:B43" si="13">B13+G13+L13+Q13+V13+AA13</f>
        <v>287</v>
      </c>
      <c r="C34" s="8">
        <f t="shared" ref="C34:C40" si="14">IF(B34,B34/$B$46,"")</f>
        <v>0.3665389527458493</v>
      </c>
      <c r="D34" s="10">
        <f t="shared" ref="D34:D43" si="15">D13+I13+N13+S13+X13+AC13</f>
        <v>392634600.30000007</v>
      </c>
      <c r="E34" s="11">
        <f t="shared" ref="E34:E43" si="16">E13+J13+O13+T13+Y13+AD13</f>
        <v>475087866.36300004</v>
      </c>
      <c r="F34" s="21">
        <f t="shared" ref="F34:F40" si="17">IF(E34,E34/$E$46,"")</f>
        <v>0.92875117192477596</v>
      </c>
      <c r="J34" s="151" t="s">
        <v>3</v>
      </c>
      <c r="K34" s="152"/>
      <c r="L34" s="57">
        <f>B25</f>
        <v>113</v>
      </c>
      <c r="M34" s="8">
        <f t="shared" ref="M34:M39" si="18">IF(L34,L34/$L$40,"")</f>
        <v>0.14431673052362706</v>
      </c>
      <c r="N34" s="58">
        <f>D25</f>
        <v>325978163.08000004</v>
      </c>
      <c r="O34" s="58">
        <f>E25</f>
        <v>394433577.32680011</v>
      </c>
      <c r="P34" s="59">
        <f t="shared" ref="P34:P39" si="19">IF(O34,O34/$O$40,"")</f>
        <v>0.77107977939568173</v>
      </c>
    </row>
    <row r="35" spans="1:33" s="25" customFormat="1" ht="30" customHeight="1" x14ac:dyDescent="0.3">
      <c r="A35" s="43" t="s">
        <v>18</v>
      </c>
      <c r="B35" s="12">
        <f t="shared" si="13"/>
        <v>66</v>
      </c>
      <c r="C35" s="8">
        <f t="shared" si="14"/>
        <v>8.4291187739463605E-2</v>
      </c>
      <c r="D35" s="13">
        <f t="shared" si="15"/>
        <v>5481851.8300000001</v>
      </c>
      <c r="E35" s="14">
        <f t="shared" si="16"/>
        <v>6633040.7143000001</v>
      </c>
      <c r="F35" s="21">
        <f t="shared" si="17"/>
        <v>1.2966957847169837E-2</v>
      </c>
      <c r="J35" s="147" t="s">
        <v>1</v>
      </c>
      <c r="K35" s="148"/>
      <c r="L35" s="60">
        <f>G25</f>
        <v>573</v>
      </c>
      <c r="M35" s="8">
        <f t="shared" si="18"/>
        <v>0.73180076628352486</v>
      </c>
      <c r="N35" s="61">
        <f>I25</f>
        <v>88364667.239999995</v>
      </c>
      <c r="O35" s="61">
        <f>J25</f>
        <v>106921247.36330001</v>
      </c>
      <c r="P35" s="59">
        <f t="shared" si="19"/>
        <v>0.20902077452015824</v>
      </c>
    </row>
    <row r="36" spans="1:33" s="25" customFormat="1" ht="30" customHeight="1" x14ac:dyDescent="0.3">
      <c r="A36" s="43" t="s">
        <v>19</v>
      </c>
      <c r="B36" s="12">
        <f t="shared" si="13"/>
        <v>11</v>
      </c>
      <c r="C36" s="8">
        <f t="shared" si="14"/>
        <v>1.40485312899106E-2</v>
      </c>
      <c r="D36" s="13">
        <f t="shared" si="15"/>
        <v>210145.65999999997</v>
      </c>
      <c r="E36" s="14">
        <f t="shared" si="16"/>
        <v>254276.24859999999</v>
      </c>
      <c r="F36" s="21">
        <f t="shared" si="17"/>
        <v>4.9708565636034062E-4</v>
      </c>
      <c r="J36" s="147" t="s">
        <v>2</v>
      </c>
      <c r="K36" s="148"/>
      <c r="L36" s="60">
        <f>L25</f>
        <v>97</v>
      </c>
      <c r="M36" s="8">
        <f t="shared" si="18"/>
        <v>0.12388250319284802</v>
      </c>
      <c r="N36" s="61">
        <f>N25</f>
        <v>8412598.8699999992</v>
      </c>
      <c r="O36" s="61">
        <f>O25</f>
        <v>10179244.6327</v>
      </c>
      <c r="P36" s="59">
        <f t="shared" si="19"/>
        <v>1.9899446084159951E-2</v>
      </c>
    </row>
    <row r="37" spans="1:33" ht="30" customHeight="1" x14ac:dyDescent="0.3">
      <c r="A37" s="43" t="s">
        <v>26</v>
      </c>
      <c r="B37" s="12">
        <f t="shared" si="13"/>
        <v>1</v>
      </c>
      <c r="C37" s="8">
        <f t="shared" si="14"/>
        <v>1.277139208173691E-3</v>
      </c>
      <c r="D37" s="13">
        <f t="shared" si="15"/>
        <v>2739645</v>
      </c>
      <c r="E37" s="14">
        <f t="shared" si="16"/>
        <v>3314970.4499999997</v>
      </c>
      <c r="F37" s="21">
        <f t="shared" si="17"/>
        <v>6.4804490038924689E-3</v>
      </c>
      <c r="G37" s="25"/>
      <c r="H37" s="25"/>
      <c r="I37" s="25"/>
      <c r="J37" s="147" t="s">
        <v>34</v>
      </c>
      <c r="K37" s="148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3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47" t="s">
        <v>5</v>
      </c>
      <c r="K38" s="148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3">
      <c r="A39" s="44" t="s">
        <v>33</v>
      </c>
      <c r="B39" s="15">
        <f t="shared" si="13"/>
        <v>33</v>
      </c>
      <c r="C39" s="8">
        <f t="shared" si="14"/>
        <v>4.2145593869731802E-2</v>
      </c>
      <c r="D39" s="13">
        <f t="shared" si="15"/>
        <v>14893039.67</v>
      </c>
      <c r="E39" s="22">
        <f t="shared" si="16"/>
        <v>18020578.000700001</v>
      </c>
      <c r="F39" s="21">
        <f t="shared" si="17"/>
        <v>3.5228500077339409E-2</v>
      </c>
      <c r="G39" s="25"/>
      <c r="H39" s="25"/>
      <c r="I39" s="25"/>
      <c r="J39" s="147" t="s">
        <v>4</v>
      </c>
      <c r="K39" s="148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5">
      <c r="A40" s="44" t="s">
        <v>28</v>
      </c>
      <c r="B40" s="12">
        <f t="shared" si="13"/>
        <v>148</v>
      </c>
      <c r="C40" s="8">
        <f t="shared" si="14"/>
        <v>0.18901660280970625</v>
      </c>
      <c r="D40" s="13">
        <f t="shared" si="15"/>
        <v>4372090.2399999993</v>
      </c>
      <c r="E40" s="23">
        <f t="shared" si="16"/>
        <v>5290229.1919999998</v>
      </c>
      <c r="F40" s="21">
        <f t="shared" si="17"/>
        <v>1.0341890226399834E-2</v>
      </c>
      <c r="G40" s="25"/>
      <c r="H40" s="25"/>
      <c r="I40" s="25"/>
      <c r="J40" s="149" t="s">
        <v>0</v>
      </c>
      <c r="K40" s="150"/>
      <c r="L40" s="83">
        <f>SUM(L34:L39)</f>
        <v>783</v>
      </c>
      <c r="M40" s="17">
        <f>SUM(M34:M39)</f>
        <v>0.99999999999999989</v>
      </c>
      <c r="N40" s="84">
        <f>SUM(N34:N39)</f>
        <v>422755429.19000006</v>
      </c>
      <c r="O40" s="85">
        <f>SUM(O34:O39)</f>
        <v>511534069.32280016</v>
      </c>
      <c r="P40" s="86">
        <f>SUM(P34:P39)</f>
        <v>0.99999999999999989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3">
      <c r="A41" s="45" t="s">
        <v>29</v>
      </c>
      <c r="B41" s="12">
        <f t="shared" si="13"/>
        <v>219</v>
      </c>
      <c r="C41" s="8">
        <f>IF(B41,B41/$B$46,"")</f>
        <v>0.27969348659003829</v>
      </c>
      <c r="D41" s="13">
        <f t="shared" si="15"/>
        <v>1465034.41</v>
      </c>
      <c r="E41" s="23">
        <f t="shared" si="16"/>
        <v>1772691.6373999999</v>
      </c>
      <c r="F41" s="21">
        <f>IF(E41,E41/$E$46,"")</f>
        <v>3.4654419787655539E-3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3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3">
      <c r="A43" s="80" t="s">
        <v>45</v>
      </c>
      <c r="B43" s="12">
        <f t="shared" si="13"/>
        <v>2</v>
      </c>
      <c r="C43" s="8">
        <f>IF(B43,B43/$B$46,"")</f>
        <v>2.554278416347382E-3</v>
      </c>
      <c r="D43" s="13">
        <f t="shared" si="15"/>
        <v>57851.23</v>
      </c>
      <c r="E43" s="14">
        <f t="shared" si="16"/>
        <v>69999.988299999997</v>
      </c>
      <c r="F43" s="21">
        <f>IF(E43,E43/$E$46,"")</f>
        <v>1.3684325736635736E-4</v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3">
      <c r="A44" s="94" t="s">
        <v>47</v>
      </c>
      <c r="B44" s="12">
        <f t="shared" ref="B44" si="20">B23+G23+L23+Q23+V23+AA23</f>
        <v>12</v>
      </c>
      <c r="C44" s="8">
        <f>IF(B44,B44/$B$46,"")</f>
        <v>1.532567049808429E-2</v>
      </c>
      <c r="D44" s="13">
        <f t="shared" ref="D44" si="21">D23+I23+N23+S23+X23+AC23</f>
        <v>84791.47</v>
      </c>
      <c r="E44" s="14">
        <f t="shared" ref="E44" si="22">E23+J23+O23+T23+Y23+AD23</f>
        <v>102597.67869999999</v>
      </c>
      <c r="F44" s="21">
        <f>IF(E44,E44/$E$46,"")</f>
        <v>2.0056861283125301E-4</v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3">
      <c r="A45" s="94" t="s">
        <v>52</v>
      </c>
      <c r="B45" s="12">
        <f t="shared" ref="B45" si="23">B24+G24+L24+Q24+V24+AA24</f>
        <v>4</v>
      </c>
      <c r="C45" s="8">
        <f>IF(B45,B45/$B$46,"")</f>
        <v>5.108556832694764E-3</v>
      </c>
      <c r="D45" s="13">
        <f t="shared" ref="D45" si="24">D24+I24+N24+S24+X24+AC24</f>
        <v>816379.38</v>
      </c>
      <c r="E45" s="14">
        <f t="shared" ref="E45" si="25">E24+J24+O24+T24+Y24+AD24</f>
        <v>987819.04980000004</v>
      </c>
      <c r="F45" s="21">
        <f>IF(E45,E45/$E$46,"")</f>
        <v>1.9310914150991649E-3</v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5">
      <c r="A46" s="64" t="s">
        <v>0</v>
      </c>
      <c r="B46" s="16">
        <f>SUM(B34:B45)</f>
        <v>783</v>
      </c>
      <c r="C46" s="17">
        <f>SUM(C34:C45)</f>
        <v>1</v>
      </c>
      <c r="D46" s="18">
        <f>SUM(D34:D45)</f>
        <v>422755429.19000018</v>
      </c>
      <c r="E46" s="18">
        <f>SUM(E34:E45)</f>
        <v>511534069.32279992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3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3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3">
      <c r="B49" s="26"/>
      <c r="H49" s="26"/>
      <c r="N49" s="26"/>
    </row>
    <row r="50" spans="2:14" s="25" customFormat="1" x14ac:dyDescent="0.3">
      <c r="B50" s="26"/>
      <c r="H50" s="26"/>
      <c r="N50" s="26"/>
    </row>
    <row r="51" spans="2:14" s="25" customFormat="1" x14ac:dyDescent="0.3">
      <c r="B51" s="26"/>
      <c r="H51" s="26"/>
      <c r="N51" s="26"/>
    </row>
    <row r="52" spans="2:14" s="25" customFormat="1" x14ac:dyDescent="0.3">
      <c r="B52" s="26"/>
      <c r="H52" s="26"/>
      <c r="N52" s="26"/>
    </row>
    <row r="53" spans="2:14" s="25" customFormat="1" x14ac:dyDescent="0.3">
      <c r="B53" s="26"/>
      <c r="H53" s="26"/>
      <c r="N53" s="26"/>
    </row>
    <row r="54" spans="2:14" s="25" customFormat="1" x14ac:dyDescent="0.3">
      <c r="B54" s="26"/>
      <c r="H54" s="26"/>
      <c r="N54" s="26"/>
    </row>
    <row r="55" spans="2:14" s="25" customFormat="1" x14ac:dyDescent="0.3">
      <c r="B55" s="26"/>
      <c r="H55" s="26"/>
      <c r="N55" s="26"/>
    </row>
    <row r="56" spans="2:14" s="25" customFormat="1" x14ac:dyDescent="0.3">
      <c r="B56" s="26"/>
      <c r="H56" s="26"/>
      <c r="N56" s="26"/>
    </row>
    <row r="57" spans="2:14" s="25" customFormat="1" x14ac:dyDescent="0.3">
      <c r="B57" s="26"/>
      <c r="H57" s="26"/>
      <c r="N57" s="26"/>
    </row>
    <row r="58" spans="2:14" s="25" customFormat="1" x14ac:dyDescent="0.3">
      <c r="B58" s="26"/>
      <c r="H58" s="26"/>
      <c r="N58" s="26"/>
    </row>
    <row r="59" spans="2:14" s="25" customFormat="1" x14ac:dyDescent="0.3">
      <c r="B59" s="26"/>
      <c r="H59" s="26"/>
      <c r="N59" s="26"/>
    </row>
    <row r="60" spans="2:14" s="25" customFormat="1" x14ac:dyDescent="0.3">
      <c r="B60" s="26"/>
      <c r="H60" s="26"/>
      <c r="N60" s="26"/>
    </row>
    <row r="61" spans="2:14" s="25" customFormat="1" x14ac:dyDescent="0.3">
      <c r="B61" s="26"/>
      <c r="H61" s="26"/>
      <c r="N61" s="26"/>
    </row>
    <row r="62" spans="2:14" s="25" customFormat="1" x14ac:dyDescent="0.3">
      <c r="B62" s="26"/>
      <c r="H62" s="26"/>
      <c r="N62" s="26"/>
    </row>
    <row r="63" spans="2:14" s="25" customFormat="1" x14ac:dyDescent="0.3">
      <c r="B63" s="26"/>
      <c r="H63" s="26"/>
      <c r="N63" s="26"/>
    </row>
    <row r="64" spans="2:14" s="25" customFormat="1" x14ac:dyDescent="0.3">
      <c r="B64" s="26"/>
      <c r="H64" s="26"/>
      <c r="N64" s="26"/>
    </row>
    <row r="65" spans="2:14" s="25" customFormat="1" x14ac:dyDescent="0.3">
      <c r="B65" s="26"/>
      <c r="H65" s="26"/>
      <c r="N65" s="26"/>
    </row>
    <row r="66" spans="2:14" s="25" customFormat="1" x14ac:dyDescent="0.3">
      <c r="B66" s="26"/>
      <c r="H66" s="26"/>
      <c r="N66" s="26"/>
    </row>
    <row r="67" spans="2:14" s="25" customFormat="1" x14ac:dyDescent="0.3">
      <c r="B67" s="26"/>
      <c r="H67" s="26"/>
      <c r="N67" s="26"/>
    </row>
    <row r="68" spans="2:14" s="25" customFormat="1" x14ac:dyDescent="0.3">
      <c r="B68" s="26"/>
      <c r="H68" s="26"/>
      <c r="N68" s="26"/>
    </row>
    <row r="69" spans="2:14" s="25" customFormat="1" x14ac:dyDescent="0.3">
      <c r="B69" s="26"/>
      <c r="H69" s="26"/>
      <c r="N69" s="26"/>
    </row>
    <row r="70" spans="2:14" s="25" customFormat="1" x14ac:dyDescent="0.3">
      <c r="B70" s="26"/>
      <c r="H70" s="26"/>
      <c r="N70" s="26"/>
    </row>
    <row r="71" spans="2:14" s="25" customFormat="1" x14ac:dyDescent="0.3">
      <c r="B71" s="26"/>
      <c r="H71" s="26"/>
      <c r="N71" s="26"/>
    </row>
    <row r="72" spans="2:14" s="25" customFormat="1" x14ac:dyDescent="0.3">
      <c r="B72" s="26"/>
      <c r="H72" s="26"/>
      <c r="N72" s="26"/>
    </row>
    <row r="73" spans="2:14" s="25" customFormat="1" x14ac:dyDescent="0.3">
      <c r="B73" s="26"/>
      <c r="H73" s="26"/>
      <c r="N73" s="26"/>
    </row>
    <row r="74" spans="2:14" s="25" customFormat="1" x14ac:dyDescent="0.3">
      <c r="B74" s="26"/>
      <c r="H74" s="26"/>
      <c r="N74" s="26"/>
    </row>
    <row r="75" spans="2:14" s="25" customFormat="1" x14ac:dyDescent="0.3">
      <c r="B75" s="26"/>
      <c r="H75" s="26"/>
      <c r="N75" s="26"/>
    </row>
    <row r="76" spans="2:14" s="25" customFormat="1" x14ac:dyDescent="0.3">
      <c r="B76" s="26"/>
      <c r="H76" s="26"/>
      <c r="N76" s="26"/>
    </row>
    <row r="77" spans="2:14" s="25" customFormat="1" x14ac:dyDescent="0.3">
      <c r="B77" s="26"/>
      <c r="H77" s="26"/>
      <c r="N77" s="26"/>
    </row>
    <row r="78" spans="2:14" s="25" customFormat="1" x14ac:dyDescent="0.3">
      <c r="B78" s="26"/>
      <c r="H78" s="26"/>
      <c r="N78" s="26"/>
    </row>
    <row r="79" spans="2:14" s="25" customFormat="1" x14ac:dyDescent="0.3">
      <c r="B79" s="26"/>
      <c r="H79" s="26"/>
      <c r="N79" s="26"/>
    </row>
    <row r="80" spans="2:14" s="25" customFormat="1" x14ac:dyDescent="0.3">
      <c r="B80" s="26"/>
      <c r="H80" s="26"/>
      <c r="N80" s="26"/>
    </row>
    <row r="81" spans="2:14" s="25" customFormat="1" x14ac:dyDescent="0.3">
      <c r="B81" s="26"/>
      <c r="H81" s="26"/>
      <c r="N81" s="26"/>
    </row>
    <row r="82" spans="2:14" s="25" customFormat="1" x14ac:dyDescent="0.3">
      <c r="B82" s="26"/>
      <c r="H82" s="26"/>
      <c r="N82" s="26"/>
    </row>
    <row r="83" spans="2:14" s="25" customFormat="1" x14ac:dyDescent="0.3">
      <c r="B83" s="26"/>
      <c r="H83" s="26"/>
      <c r="N83" s="26"/>
    </row>
    <row r="84" spans="2:14" s="25" customFormat="1" x14ac:dyDescent="0.3">
      <c r="B84" s="26"/>
      <c r="H84" s="26"/>
      <c r="N84" s="26"/>
    </row>
    <row r="85" spans="2:14" s="25" customFormat="1" x14ac:dyDescent="0.3">
      <c r="B85" s="26"/>
      <c r="H85" s="26"/>
      <c r="N85" s="26"/>
    </row>
    <row r="86" spans="2:14" s="25" customFormat="1" x14ac:dyDescent="0.3">
      <c r="B86" s="26"/>
      <c r="H86" s="26"/>
      <c r="N86" s="26"/>
    </row>
    <row r="87" spans="2:14" s="25" customFormat="1" x14ac:dyDescent="0.3">
      <c r="B87" s="26"/>
      <c r="H87" s="26"/>
      <c r="N87" s="26"/>
    </row>
    <row r="88" spans="2:14" s="25" customFormat="1" x14ac:dyDescent="0.3">
      <c r="B88" s="26"/>
      <c r="H88" s="26"/>
      <c r="N88" s="26"/>
    </row>
    <row r="89" spans="2:14" s="25" customFormat="1" x14ac:dyDescent="0.3">
      <c r="B89" s="26"/>
      <c r="H89" s="26"/>
      <c r="N89" s="26"/>
    </row>
    <row r="90" spans="2:14" s="25" customFormat="1" x14ac:dyDescent="0.3">
      <c r="B90" s="26"/>
      <c r="H90" s="26"/>
      <c r="N90" s="26"/>
    </row>
    <row r="91" spans="2:14" s="25" customFormat="1" x14ac:dyDescent="0.3">
      <c r="B91" s="26"/>
      <c r="H91" s="26"/>
      <c r="N91" s="26"/>
    </row>
    <row r="92" spans="2:14" s="25" customFormat="1" x14ac:dyDescent="0.3">
      <c r="B92" s="26"/>
      <c r="H92" s="26"/>
      <c r="N92" s="26"/>
    </row>
    <row r="93" spans="2:14" s="25" customFormat="1" x14ac:dyDescent="0.3">
      <c r="B93" s="26"/>
      <c r="H93" s="26"/>
      <c r="N93" s="26"/>
    </row>
    <row r="94" spans="2:14" s="25" customFormat="1" x14ac:dyDescent="0.3">
      <c r="B94" s="26"/>
      <c r="H94" s="26"/>
      <c r="N94" s="26"/>
    </row>
    <row r="95" spans="2:14" s="25" customFormat="1" x14ac:dyDescent="0.3">
      <c r="B95" s="26"/>
      <c r="H95" s="26"/>
      <c r="N95" s="26"/>
    </row>
    <row r="96" spans="2:14" s="25" customFormat="1" x14ac:dyDescent="0.3">
      <c r="B96" s="26"/>
      <c r="H96" s="26"/>
      <c r="N96" s="26"/>
    </row>
    <row r="97" spans="1:21" s="25" customFormat="1" x14ac:dyDescent="0.3">
      <c r="B97" s="26"/>
      <c r="H97" s="26"/>
      <c r="N97" s="26"/>
    </row>
    <row r="98" spans="1:21" s="25" customFormat="1" x14ac:dyDescent="0.3">
      <c r="B98" s="26"/>
      <c r="H98" s="26"/>
      <c r="N98" s="26"/>
    </row>
    <row r="99" spans="1:21" s="25" customFormat="1" x14ac:dyDescent="0.3">
      <c r="B99" s="26"/>
      <c r="H99" s="26"/>
      <c r="N99" s="26"/>
    </row>
    <row r="100" spans="1:21" s="25" customFormat="1" x14ac:dyDescent="0.3">
      <c r="B100" s="26"/>
      <c r="H100" s="26"/>
      <c r="N100" s="26"/>
    </row>
    <row r="101" spans="1:21" s="25" customFormat="1" x14ac:dyDescent="0.3">
      <c r="B101" s="26"/>
      <c r="H101" s="26"/>
      <c r="N101" s="26"/>
    </row>
    <row r="102" spans="1:21" s="25" customFormat="1" x14ac:dyDescent="0.3">
      <c r="B102" s="26"/>
      <c r="H102" s="26"/>
      <c r="N102" s="26"/>
    </row>
    <row r="103" spans="1:21" s="25" customFormat="1" x14ac:dyDescent="0.3">
      <c r="B103" s="26"/>
      <c r="H103" s="26"/>
      <c r="N103" s="26"/>
    </row>
    <row r="104" spans="1:21" s="25" customFormat="1" x14ac:dyDescent="0.3">
      <c r="B104" s="26"/>
      <c r="H104" s="26"/>
      <c r="N104" s="26"/>
    </row>
    <row r="105" spans="1:21" s="25" customFormat="1" x14ac:dyDescent="0.3">
      <c r="B105" s="26"/>
      <c r="H105" s="26"/>
      <c r="N105" s="26"/>
    </row>
    <row r="106" spans="1:21" s="25" customFormat="1" x14ac:dyDescent="0.3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3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3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3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B10:AE10"/>
    <mergeCell ref="A11:A12"/>
    <mergeCell ref="B11:F11"/>
    <mergeCell ref="G11:K11"/>
    <mergeCell ref="L11:P11"/>
    <mergeCell ref="Q11:U11"/>
    <mergeCell ref="V11:Z11"/>
    <mergeCell ref="AA11:AE11"/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</mergeCells>
  <hyperlinks>
    <hyperlink ref="A28" r:id="rId1" location="page=218" display="https://bcnroc.ajuntament.barcelona.cat/jspui/bitstream/11703/117122/5/GM_Pressupost_2020.pdf#page=218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2023</vt:lpstr>
      <vt:lpstr>CONTRACTACIO 2n TR 2023</vt:lpstr>
      <vt:lpstr>CONTRACTACIO 3r TR 2023</vt:lpstr>
      <vt:lpstr>CONTRACTACIO 4t TR 2023</vt:lpstr>
      <vt:lpstr>2023 - CONTRACTACIÓ ANUAL</vt:lpstr>
      <vt:lpstr>'2023 - CONTRACTACIÓ ANUAL'!Àrea_d'impressió</vt:lpstr>
      <vt:lpstr>'CONTRACTACIO 1r TR 2023'!Àrea_d'impressió</vt:lpstr>
      <vt:lpstr>'CONTRACTACIO 2n TR 2023'!Àrea_d'impressió</vt:lpstr>
      <vt:lpstr>'CONTRACTACIO 3r TR 2023'!Àrea_d'impressió</vt:lpstr>
      <vt:lpstr>'CONTRACTACIO 4t TR 2023'!Àrea_d'impressió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Peric dels pal·lots</cp:lastModifiedBy>
  <cp:lastPrinted>2024-02-05T12:27:59Z</cp:lastPrinted>
  <dcterms:created xsi:type="dcterms:W3CDTF">2016-02-03T12:33:15Z</dcterms:created>
  <dcterms:modified xsi:type="dcterms:W3CDTF">2024-06-25T10:48:49Z</dcterms:modified>
</cp:coreProperties>
</file>