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7176" tabRatio="700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O20" i="4" l="1"/>
  <c r="O19" i="4"/>
  <c r="O15" i="4"/>
  <c r="O14" i="4"/>
  <c r="O13" i="4"/>
  <c r="J20" i="4"/>
  <c r="J19" i="4"/>
  <c r="J18" i="4"/>
  <c r="J15" i="4"/>
  <c r="J14" i="4"/>
  <c r="J13" i="4"/>
  <c r="E19" i="4"/>
  <c r="E13" i="4"/>
  <c r="O18" i="1" l="1"/>
  <c r="O14" i="1"/>
  <c r="O13" i="1"/>
  <c r="J18" i="1"/>
  <c r="J14" i="1"/>
  <c r="J13" i="1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/>
  <c r="D44" i="5"/>
  <c r="B44" i="5"/>
  <c r="C44" i="5" s="1"/>
  <c r="E44" i="4"/>
  <c r="F44" i="4" s="1"/>
  <c r="D44" i="4"/>
  <c r="B44" i="4"/>
  <c r="C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V23" i="7"/>
  <c r="W23" i="7" s="1"/>
  <c r="T23" i="7"/>
  <c r="U23" i="7" s="1"/>
  <c r="S23" i="7"/>
  <c r="Q23" i="7"/>
  <c r="R23" i="7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D44" i="7" s="1"/>
  <c r="B23" i="7"/>
  <c r="B8" i="7"/>
  <c r="B8" i="6"/>
  <c r="B8" i="5"/>
  <c r="B8" i="4"/>
  <c r="AD22" i="7"/>
  <c r="AE22" i="7"/>
  <c r="AC22" i="7"/>
  <c r="AA22" i="7"/>
  <c r="AB22" i="7" s="1"/>
  <c r="Y22" i="7"/>
  <c r="Z22" i="7" s="1"/>
  <c r="X22" i="7"/>
  <c r="V22" i="7"/>
  <c r="W22" i="7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D43" i="7" s="1"/>
  <c r="G22" i="7"/>
  <c r="E22" i="7"/>
  <c r="D22" i="7"/>
  <c r="B22" i="7"/>
  <c r="B43" i="7" s="1"/>
  <c r="C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25" i="1"/>
  <c r="C20" i="1" s="1"/>
  <c r="B16" i="7"/>
  <c r="C16" i="7"/>
  <c r="D16" i="7"/>
  <c r="D37" i="7" s="1"/>
  <c r="J24" i="7"/>
  <c r="E24" i="7"/>
  <c r="O24" i="7"/>
  <c r="P24" i="7" s="1"/>
  <c r="T24" i="7"/>
  <c r="U24" i="7" s="1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E41" i="7" s="1"/>
  <c r="J20" i="7"/>
  <c r="O20" i="7"/>
  <c r="AD20" i="7"/>
  <c r="T20" i="7"/>
  <c r="U20" i="7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 s="1"/>
  <c r="Y14" i="7"/>
  <c r="AD14" i="7"/>
  <c r="AE14" i="7"/>
  <c r="J15" i="7"/>
  <c r="O15" i="7"/>
  <c r="E15" i="7"/>
  <c r="T15" i="7"/>
  <c r="U15" i="7" s="1"/>
  <c r="Y15" i="7"/>
  <c r="Z15" i="7" s="1"/>
  <c r="AD15" i="7"/>
  <c r="AD25" i="7" s="1"/>
  <c r="O38" i="7" s="1"/>
  <c r="P38" i="7" s="1"/>
  <c r="AE15" i="7"/>
  <c r="J16" i="7"/>
  <c r="O16" i="7"/>
  <c r="E16" i="7"/>
  <c r="F16" i="7" s="1"/>
  <c r="T16" i="7"/>
  <c r="Y16" i="7"/>
  <c r="AD16" i="7"/>
  <c r="J17" i="7"/>
  <c r="K17" i="7" s="1"/>
  <c r="O17" i="7"/>
  <c r="E17" i="7"/>
  <c r="E38" i="7" s="1"/>
  <c r="F38" i="7" s="1"/>
  <c r="T17" i="7"/>
  <c r="U17" i="7" s="1"/>
  <c r="Y17" i="7"/>
  <c r="Z17" i="7"/>
  <c r="AD17" i="7"/>
  <c r="J18" i="7"/>
  <c r="O18" i="7"/>
  <c r="E39" i="7" s="1"/>
  <c r="AD18" i="7"/>
  <c r="E18" i="7"/>
  <c r="T18" i="7"/>
  <c r="Y18" i="7"/>
  <c r="Z18" i="7"/>
  <c r="J19" i="7"/>
  <c r="O19" i="7"/>
  <c r="AD19" i="7"/>
  <c r="AE19" i="7" s="1"/>
  <c r="E19" i="7"/>
  <c r="T19" i="7"/>
  <c r="U19" i="7"/>
  <c r="Y19" i="7"/>
  <c r="Z19" i="7" s="1"/>
  <c r="I24" i="7"/>
  <c r="D45" i="7" s="1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AC25" i="7" s="1"/>
  <c r="N38" i="7" s="1"/>
  <c r="D20" i="7"/>
  <c r="I20" i="7"/>
  <c r="N20" i="7"/>
  <c r="D41" i="7" s="1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S25" i="7" s="1"/>
  <c r="N37" i="7" s="1"/>
  <c r="X14" i="7"/>
  <c r="AC14" i="7"/>
  <c r="I15" i="7"/>
  <c r="N15" i="7"/>
  <c r="D15" i="7"/>
  <c r="S15" i="7"/>
  <c r="X15" i="7"/>
  <c r="AC15" i="7"/>
  <c r="I17" i="7"/>
  <c r="N17" i="7"/>
  <c r="D17" i="7"/>
  <c r="S17" i="7"/>
  <c r="D38" i="7" s="1"/>
  <c r="X17" i="7"/>
  <c r="AC17" i="7"/>
  <c r="I18" i="7"/>
  <c r="N18" i="7"/>
  <c r="D39" i="7" s="1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 s="1"/>
  <c r="Q24" i="7"/>
  <c r="R24" i="7"/>
  <c r="V24" i="7"/>
  <c r="W24" i="7" s="1"/>
  <c r="AA24" i="7"/>
  <c r="AB24" i="7"/>
  <c r="G16" i="7"/>
  <c r="B37" i="7" s="1"/>
  <c r="C37" i="7" s="1"/>
  <c r="L16" i="7"/>
  <c r="Q16" i="7"/>
  <c r="V16" i="7"/>
  <c r="W16" i="7" s="1"/>
  <c r="AA16" i="7"/>
  <c r="AB16" i="7"/>
  <c r="B13" i="7"/>
  <c r="B34" i="7" s="1"/>
  <c r="G13" i="7"/>
  <c r="L13" i="7"/>
  <c r="Q13" i="7"/>
  <c r="V13" i="7"/>
  <c r="W13" i="7" s="1"/>
  <c r="AA13" i="7"/>
  <c r="AB13" i="7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 s="1"/>
  <c r="G15" i="7"/>
  <c r="L15" i="7"/>
  <c r="B15" i="7"/>
  <c r="C15" i="7" s="1"/>
  <c r="Q15" i="7"/>
  <c r="R15" i="7" s="1"/>
  <c r="V15" i="7"/>
  <c r="W15" i="7"/>
  <c r="AA15" i="7"/>
  <c r="AB15" i="7" s="1"/>
  <c r="G17" i="7"/>
  <c r="H17" i="7"/>
  <c r="L17" i="7"/>
  <c r="B38" i="7" s="1"/>
  <c r="C38" i="7" s="1"/>
  <c r="M17" i="7"/>
  <c r="B17" i="7"/>
  <c r="C17" i="7"/>
  <c r="Q17" i="7"/>
  <c r="R17" i="7" s="1"/>
  <c r="V17" i="7"/>
  <c r="W17" i="7"/>
  <c r="AA17" i="7"/>
  <c r="G18" i="7"/>
  <c r="L18" i="7"/>
  <c r="AA18" i="7"/>
  <c r="B18" i="7"/>
  <c r="Q18" i="7"/>
  <c r="R18" i="7" s="1"/>
  <c r="V18" i="7"/>
  <c r="W18" i="7"/>
  <c r="G19" i="7"/>
  <c r="L19" i="7"/>
  <c r="AA19" i="7"/>
  <c r="B19" i="7"/>
  <c r="Q19" i="7"/>
  <c r="R19" i="7"/>
  <c r="V19" i="7"/>
  <c r="W19" i="7"/>
  <c r="U18" i="7"/>
  <c r="J25" i="6"/>
  <c r="K20" i="6"/>
  <c r="E25" i="6"/>
  <c r="O25" i="6"/>
  <c r="O36" i="6"/>
  <c r="Y25" i="6"/>
  <c r="O38" i="6"/>
  <c r="P38" i="6" s="1"/>
  <c r="T25" i="6"/>
  <c r="O37" i="6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M35" i="6" s="1"/>
  <c r="H15" i="6"/>
  <c r="B25" i="6"/>
  <c r="L34" i="6" s="1"/>
  <c r="L25" i="6"/>
  <c r="L36" i="6"/>
  <c r="V25" i="6"/>
  <c r="L38" i="6" s="1"/>
  <c r="M38" i="6" s="1"/>
  <c r="Q25" i="6"/>
  <c r="L37" i="6"/>
  <c r="M37" i="6" s="1"/>
  <c r="AA25" i="6"/>
  <c r="L39" i="6" s="1"/>
  <c r="M39" i="6" s="1"/>
  <c r="E45" i="6"/>
  <c r="E34" i="6"/>
  <c r="F34" i="6" s="1"/>
  <c r="E35" i="6"/>
  <c r="F35" i="6" s="1"/>
  <c r="E36" i="6"/>
  <c r="E37" i="6"/>
  <c r="E38" i="6"/>
  <c r="F38" i="6" s="1"/>
  <c r="E39" i="6"/>
  <c r="E40" i="6"/>
  <c r="E41" i="6"/>
  <c r="F41" i="6" s="1"/>
  <c r="E42" i="6"/>
  <c r="F42" i="6" s="1"/>
  <c r="D45" i="6"/>
  <c r="D34" i="6"/>
  <c r="D35" i="6"/>
  <c r="D46" i="6" s="1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C37" i="6" s="1"/>
  <c r="B38" i="6"/>
  <c r="C38" i="6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25" i="6" s="1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25" i="6" s="1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25" i="6" s="1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P35" i="5" s="1"/>
  <c r="O25" i="5"/>
  <c r="O36" i="5" s="1"/>
  <c r="P36" i="5" s="1"/>
  <c r="T25" i="5"/>
  <c r="O37" i="5"/>
  <c r="P37" i="5" s="1"/>
  <c r="Y25" i="5"/>
  <c r="O38" i="5" s="1"/>
  <c r="P38" i="5" s="1"/>
  <c r="Z18" i="5"/>
  <c r="D25" i="5"/>
  <c r="N34" i="5"/>
  <c r="I25" i="5"/>
  <c r="N35" i="5" s="1"/>
  <c r="N25" i="5"/>
  <c r="N36" i="5"/>
  <c r="S25" i="5"/>
  <c r="N37" i="5"/>
  <c r="X25" i="5"/>
  <c r="N38" i="5"/>
  <c r="B25" i="5"/>
  <c r="L34" i="5" s="1"/>
  <c r="M34" i="5" s="1"/>
  <c r="G25" i="5"/>
  <c r="L25" i="5"/>
  <c r="L36" i="5" s="1"/>
  <c r="Q25" i="5"/>
  <c r="L37" i="5" s="1"/>
  <c r="M37" i="5" s="1"/>
  <c r="V25" i="5"/>
  <c r="L38" i="5" s="1"/>
  <c r="M38" i="5" s="1"/>
  <c r="E34" i="5"/>
  <c r="E35" i="5"/>
  <c r="E36" i="5"/>
  <c r="E46" i="5" s="1"/>
  <c r="E41" i="5"/>
  <c r="E42" i="5"/>
  <c r="E39" i="5"/>
  <c r="E40" i="5"/>
  <c r="F40" i="5" s="1"/>
  <c r="E45" i="5"/>
  <c r="F45" i="5" s="1"/>
  <c r="E37" i="5"/>
  <c r="E38" i="5"/>
  <c r="F38" i="5"/>
  <c r="D34" i="5"/>
  <c r="D35" i="5"/>
  <c r="D36" i="5"/>
  <c r="D41" i="5"/>
  <c r="D42" i="5"/>
  <c r="D46" i="5" s="1"/>
  <c r="D39" i="5"/>
  <c r="D40" i="5"/>
  <c r="D45" i="5"/>
  <c r="D37" i="5"/>
  <c r="D38" i="5"/>
  <c r="B34" i="5"/>
  <c r="B35" i="5"/>
  <c r="B46" i="5" s="1"/>
  <c r="B36" i="5"/>
  <c r="C36" i="5" s="1"/>
  <c r="B41" i="5"/>
  <c r="B42" i="5"/>
  <c r="C42" i="5"/>
  <c r="B45" i="5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25" i="5" s="1"/>
  <c r="AE17" i="5"/>
  <c r="AE18" i="5"/>
  <c r="AE19" i="5"/>
  <c r="AB13" i="5"/>
  <c r="AB14" i="5"/>
  <c r="AB15" i="5"/>
  <c r="AB16" i="5"/>
  <c r="AB25" i="5" s="1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25" i="5" s="1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E38" i="4"/>
  <c r="F38" i="4" s="1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25" i="4" s="1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25" i="4" s="1"/>
  <c r="W16" i="4"/>
  <c r="W18" i="4"/>
  <c r="W19" i="4"/>
  <c r="V25" i="4"/>
  <c r="L38" i="4" s="1"/>
  <c r="W21" i="4"/>
  <c r="W24" i="4"/>
  <c r="T25" i="4"/>
  <c r="O37" i="4" s="1"/>
  <c r="P37" i="4" s="1"/>
  <c r="U13" i="4"/>
  <c r="U25" i="4" s="1"/>
  <c r="U14" i="4"/>
  <c r="U15" i="4"/>
  <c r="U16" i="4"/>
  <c r="U17" i="4"/>
  <c r="U18" i="4"/>
  <c r="U19" i="4"/>
  <c r="U20" i="4"/>
  <c r="U21" i="4"/>
  <c r="U24" i="4"/>
  <c r="S25" i="4"/>
  <c r="N37" i="4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16" i="4"/>
  <c r="K17" i="4"/>
  <c r="I25" i="4"/>
  <c r="N35" i="4" s="1"/>
  <c r="G25" i="4"/>
  <c r="L35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C19" i="4" s="1"/>
  <c r="L34" i="4"/>
  <c r="C16" i="4"/>
  <c r="C17" i="4"/>
  <c r="C21" i="4"/>
  <c r="C24" i="4"/>
  <c r="L39" i="4"/>
  <c r="M39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/>
  <c r="X25" i="1"/>
  <c r="N38" i="1" s="1"/>
  <c r="G25" i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25" i="1" s="1"/>
  <c r="Z14" i="1"/>
  <c r="W24" i="1"/>
  <c r="W21" i="1"/>
  <c r="W20" i="1"/>
  <c r="W19" i="1"/>
  <c r="W18" i="1"/>
  <c r="W17" i="1"/>
  <c r="W16" i="1"/>
  <c r="W25" i="1" s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7" i="1"/>
  <c r="K16" i="1"/>
  <c r="K15" i="1"/>
  <c r="K14" i="1"/>
  <c r="H21" i="1"/>
  <c r="H19" i="1"/>
  <c r="H17" i="1"/>
  <c r="H15" i="1"/>
  <c r="C24" i="1"/>
  <c r="C21" i="1"/>
  <c r="C18" i="1"/>
  <c r="C17" i="1"/>
  <c r="C16" i="1"/>
  <c r="C15" i="1"/>
  <c r="C14" i="1"/>
  <c r="E45" i="1"/>
  <c r="E42" i="1"/>
  <c r="E34" i="1"/>
  <c r="E41" i="1"/>
  <c r="E35" i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AE16" i="1"/>
  <c r="AE25" i="1" s="1"/>
  <c r="AC25" i="1"/>
  <c r="N39" i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F22" i="1"/>
  <c r="F23" i="1"/>
  <c r="F24" i="1"/>
  <c r="C22" i="1"/>
  <c r="C23" i="1"/>
  <c r="O34" i="6"/>
  <c r="F22" i="6"/>
  <c r="C22" i="6"/>
  <c r="F45" i="1"/>
  <c r="H20" i="6"/>
  <c r="H19" i="6"/>
  <c r="M18" i="6"/>
  <c r="M13" i="6"/>
  <c r="P19" i="6"/>
  <c r="P14" i="6"/>
  <c r="Z21" i="6"/>
  <c r="M36" i="6"/>
  <c r="H22" i="6"/>
  <c r="O35" i="6"/>
  <c r="P35" i="6" s="1"/>
  <c r="K22" i="6"/>
  <c r="M13" i="5"/>
  <c r="M25" i="5" s="1"/>
  <c r="L35" i="5"/>
  <c r="H22" i="5"/>
  <c r="K22" i="5"/>
  <c r="M14" i="4"/>
  <c r="P21" i="4"/>
  <c r="H22" i="4"/>
  <c r="K13" i="4"/>
  <c r="K22" i="4"/>
  <c r="Z21" i="4"/>
  <c r="F20" i="1"/>
  <c r="O34" i="1"/>
  <c r="F13" i="1"/>
  <c r="C13" i="1"/>
  <c r="K21" i="1"/>
  <c r="H16" i="1"/>
  <c r="H20" i="1"/>
  <c r="H13" i="1"/>
  <c r="H14" i="1"/>
  <c r="H18" i="1"/>
  <c r="H24" i="1"/>
  <c r="L35" i="1"/>
  <c r="C42" i="1"/>
  <c r="Z18" i="6"/>
  <c r="C20" i="6"/>
  <c r="C13" i="6"/>
  <c r="F14" i="6"/>
  <c r="K15" i="6"/>
  <c r="R16" i="6"/>
  <c r="U16" i="6"/>
  <c r="U13" i="6"/>
  <c r="U25" i="6" s="1"/>
  <c r="H18" i="6"/>
  <c r="H13" i="6"/>
  <c r="H24" i="6"/>
  <c r="H14" i="6"/>
  <c r="K19" i="6"/>
  <c r="K14" i="6"/>
  <c r="K18" i="6"/>
  <c r="K25" i="6" s="1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K25" i="5" s="1"/>
  <c r="W18" i="5"/>
  <c r="R16" i="5"/>
  <c r="H13" i="5"/>
  <c r="H20" i="5"/>
  <c r="K19" i="5"/>
  <c r="K20" i="5"/>
  <c r="C14" i="5"/>
  <c r="C13" i="5"/>
  <c r="F23" i="7"/>
  <c r="AE21" i="5"/>
  <c r="AE20" i="5"/>
  <c r="C20" i="5"/>
  <c r="F21" i="5"/>
  <c r="F20" i="5"/>
  <c r="P21" i="5"/>
  <c r="C43" i="6"/>
  <c r="Z20" i="7"/>
  <c r="K15" i="4"/>
  <c r="K14" i="4"/>
  <c r="K18" i="4"/>
  <c r="C15" i="4"/>
  <c r="F15" i="4"/>
  <c r="P13" i="4"/>
  <c r="P18" i="4"/>
  <c r="H24" i="4"/>
  <c r="K19" i="4"/>
  <c r="K20" i="4"/>
  <c r="K24" i="4"/>
  <c r="C14" i="4"/>
  <c r="F14" i="4"/>
  <c r="F20" i="4"/>
  <c r="K21" i="4"/>
  <c r="H20" i="4"/>
  <c r="W17" i="4"/>
  <c r="O38" i="4"/>
  <c r="Z17" i="4"/>
  <c r="C18" i="4"/>
  <c r="C20" i="4"/>
  <c r="O34" i="4"/>
  <c r="O35" i="4"/>
  <c r="M13" i="4"/>
  <c r="W20" i="4"/>
  <c r="M20" i="4"/>
  <c r="L36" i="4"/>
  <c r="F43" i="4"/>
  <c r="K22" i="7"/>
  <c r="Z14" i="7"/>
  <c r="Q25" i="7"/>
  <c r="L37" i="7" s="1"/>
  <c r="M37" i="7" s="1"/>
  <c r="B35" i="7"/>
  <c r="E37" i="7"/>
  <c r="E45" i="7"/>
  <c r="F45" i="7" s="1"/>
  <c r="E36" i="7"/>
  <c r="C36" i="1"/>
  <c r="H22" i="7"/>
  <c r="F38" i="1"/>
  <c r="P17" i="7"/>
  <c r="P16" i="7"/>
  <c r="F37" i="4"/>
  <c r="Z16" i="7"/>
  <c r="P39" i="1"/>
  <c r="M16" i="7"/>
  <c r="F43" i="1"/>
  <c r="F24" i="7"/>
  <c r="C23" i="7"/>
  <c r="C44" i="1"/>
  <c r="Z25" i="6"/>
  <c r="F15" i="7"/>
  <c r="F22" i="7"/>
  <c r="F42" i="1"/>
  <c r="F36" i="1"/>
  <c r="C36" i="6"/>
  <c r="C41" i="6"/>
  <c r="C39" i="5"/>
  <c r="C43" i="5"/>
  <c r="C43" i="4"/>
  <c r="C45" i="1"/>
  <c r="K24" i="7"/>
  <c r="F37" i="6"/>
  <c r="F40" i="6"/>
  <c r="F36" i="6"/>
  <c r="C35" i="6"/>
  <c r="P37" i="6"/>
  <c r="U13" i="7"/>
  <c r="U16" i="7"/>
  <c r="F45" i="6"/>
  <c r="C34" i="6"/>
  <c r="F39" i="6"/>
  <c r="AB18" i="7"/>
  <c r="AB19" i="7"/>
  <c r="P36" i="6"/>
  <c r="C40" i="6"/>
  <c r="C45" i="5"/>
  <c r="F39" i="5"/>
  <c r="AE20" i="7"/>
  <c r="R16" i="7"/>
  <c r="F36" i="5"/>
  <c r="F37" i="5"/>
  <c r="F34" i="5"/>
  <c r="C40" i="5"/>
  <c r="C35" i="5"/>
  <c r="F18" i="7"/>
  <c r="F35" i="5"/>
  <c r="F21" i="7"/>
  <c r="C34" i="5"/>
  <c r="F14" i="7"/>
  <c r="C41" i="5"/>
  <c r="F42" i="5"/>
  <c r="F41" i="5"/>
  <c r="M35" i="5"/>
  <c r="W20" i="7"/>
  <c r="AE18" i="7"/>
  <c r="AE21" i="7"/>
  <c r="AE17" i="7"/>
  <c r="C38" i="4"/>
  <c r="F42" i="4"/>
  <c r="C45" i="4"/>
  <c r="K16" i="7"/>
  <c r="AB20" i="7"/>
  <c r="AB17" i="7"/>
  <c r="C18" i="7"/>
  <c r="C14" i="7"/>
  <c r="R13" i="7"/>
  <c r="K21" i="7"/>
  <c r="H24" i="7"/>
  <c r="P38" i="4"/>
  <c r="F37" i="7"/>
  <c r="M20" i="1" l="1"/>
  <c r="M25" i="1" s="1"/>
  <c r="C19" i="1"/>
  <c r="L34" i="1"/>
  <c r="E25" i="7"/>
  <c r="P15" i="4"/>
  <c r="P25" i="4" s="1"/>
  <c r="P20" i="4"/>
  <c r="P14" i="4"/>
  <c r="P19" i="4"/>
  <c r="F13" i="7"/>
  <c r="E46" i="4"/>
  <c r="F39" i="4" s="1"/>
  <c r="E34" i="7"/>
  <c r="C13" i="4"/>
  <c r="H13" i="4"/>
  <c r="H14" i="4"/>
  <c r="M25" i="4"/>
  <c r="H15" i="4"/>
  <c r="H19" i="4"/>
  <c r="H18" i="4"/>
  <c r="D36" i="7"/>
  <c r="D46" i="4"/>
  <c r="B46" i="4"/>
  <c r="C41" i="4" s="1"/>
  <c r="B39" i="7"/>
  <c r="D35" i="7"/>
  <c r="D34" i="7"/>
  <c r="O35" i="1"/>
  <c r="J25" i="7"/>
  <c r="K18" i="1"/>
  <c r="K25" i="1" s="1"/>
  <c r="E40" i="7"/>
  <c r="F19" i="7"/>
  <c r="D40" i="7"/>
  <c r="P25" i="1"/>
  <c r="E46" i="1"/>
  <c r="F39" i="1" s="1"/>
  <c r="D46" i="1"/>
  <c r="F25" i="5"/>
  <c r="R25" i="5"/>
  <c r="N40" i="5"/>
  <c r="H16" i="7"/>
  <c r="D25" i="7"/>
  <c r="N34" i="7" s="1"/>
  <c r="B45" i="7"/>
  <c r="C45" i="7" s="1"/>
  <c r="E35" i="7"/>
  <c r="O40" i="4"/>
  <c r="P34" i="4" s="1"/>
  <c r="C25" i="5"/>
  <c r="B46" i="1"/>
  <c r="C39" i="1" s="1"/>
  <c r="H25" i="1"/>
  <c r="R25" i="4"/>
  <c r="B44" i="7"/>
  <c r="C44" i="7" s="1"/>
  <c r="B40" i="7"/>
  <c r="Z25" i="5"/>
  <c r="F25" i="6"/>
  <c r="B41" i="7"/>
  <c r="B36" i="7"/>
  <c r="N40" i="4"/>
  <c r="AE25" i="4"/>
  <c r="E44" i="7"/>
  <c r="F44" i="7" s="1"/>
  <c r="N40" i="1"/>
  <c r="AB25" i="4"/>
  <c r="K25" i="4"/>
  <c r="U25" i="1"/>
  <c r="W25" i="5"/>
  <c r="AE25" i="6"/>
  <c r="X25" i="7"/>
  <c r="N39" i="7" s="1"/>
  <c r="C22" i="7"/>
  <c r="AA25" i="7"/>
  <c r="L38" i="7" s="1"/>
  <c r="M38" i="7" s="1"/>
  <c r="C25" i="1"/>
  <c r="AB25" i="1"/>
  <c r="N25" i="7"/>
  <c r="N36" i="7" s="1"/>
  <c r="F17" i="7"/>
  <c r="C25" i="4"/>
  <c r="F25" i="4"/>
  <c r="T25" i="7"/>
  <c r="O37" i="7" s="1"/>
  <c r="P37" i="7" s="1"/>
  <c r="O40" i="6"/>
  <c r="R25" i="1"/>
  <c r="P25" i="6"/>
  <c r="W25" i="6"/>
  <c r="E43" i="7"/>
  <c r="F43" i="7" s="1"/>
  <c r="H25" i="5"/>
  <c r="C25" i="6"/>
  <c r="F25" i="1"/>
  <c r="P25" i="5"/>
  <c r="H25" i="6"/>
  <c r="B25" i="7"/>
  <c r="C13" i="7" s="1"/>
  <c r="F46" i="6"/>
  <c r="N40" i="6"/>
  <c r="L40" i="6"/>
  <c r="M34" i="6"/>
  <c r="M40" i="6" s="1"/>
  <c r="E46" i="6"/>
  <c r="C46" i="6"/>
  <c r="P34" i="6"/>
  <c r="P40" i="6" s="1"/>
  <c r="B46" i="6"/>
  <c r="M36" i="5"/>
  <c r="M40" i="5" s="1"/>
  <c r="L40" i="5"/>
  <c r="P34" i="5"/>
  <c r="P40" i="5" s="1"/>
  <c r="O40" i="5"/>
  <c r="L25" i="7"/>
  <c r="C46" i="5"/>
  <c r="F46" i="5"/>
  <c r="M38" i="4"/>
  <c r="L40" i="4"/>
  <c r="M34" i="4" s="1"/>
  <c r="R25" i="7"/>
  <c r="G25" i="7"/>
  <c r="AB25" i="7"/>
  <c r="D42" i="7"/>
  <c r="AE25" i="7"/>
  <c r="U25" i="7"/>
  <c r="O40" i="1"/>
  <c r="P35" i="1" s="1"/>
  <c r="L40" i="1"/>
  <c r="M35" i="1" s="1"/>
  <c r="W25" i="7"/>
  <c r="Z25" i="7"/>
  <c r="B42" i="7"/>
  <c r="Y25" i="7"/>
  <c r="O39" i="7" s="1"/>
  <c r="P39" i="7" s="1"/>
  <c r="O25" i="7"/>
  <c r="I25" i="7"/>
  <c r="N35" i="7" s="1"/>
  <c r="E42" i="7"/>
  <c r="V25" i="7"/>
  <c r="L39" i="7" s="1"/>
  <c r="M39" i="7" s="1"/>
  <c r="C20" i="7" l="1"/>
  <c r="O34" i="7"/>
  <c r="F20" i="7"/>
  <c r="F25" i="7"/>
  <c r="P15" i="7"/>
  <c r="P19" i="7"/>
  <c r="P36" i="4"/>
  <c r="F41" i="4"/>
  <c r="K14" i="7"/>
  <c r="K15" i="7"/>
  <c r="F35" i="4"/>
  <c r="F36" i="4"/>
  <c r="K13" i="7"/>
  <c r="P35" i="4"/>
  <c r="F34" i="4"/>
  <c r="F40" i="4"/>
  <c r="M14" i="7"/>
  <c r="M15" i="7"/>
  <c r="M19" i="7"/>
  <c r="H25" i="4"/>
  <c r="M36" i="4"/>
  <c r="C36" i="4"/>
  <c r="C39" i="4"/>
  <c r="H14" i="7"/>
  <c r="H15" i="7"/>
  <c r="H18" i="7"/>
  <c r="C34" i="4"/>
  <c r="C35" i="4"/>
  <c r="M35" i="4"/>
  <c r="M40" i="4" s="1"/>
  <c r="C40" i="4"/>
  <c r="D46" i="7"/>
  <c r="P13" i="7"/>
  <c r="P18" i="7"/>
  <c r="M18" i="7"/>
  <c r="P14" i="7"/>
  <c r="M13" i="7"/>
  <c r="O35" i="7"/>
  <c r="K19" i="7"/>
  <c r="K18" i="7"/>
  <c r="K20" i="7"/>
  <c r="F34" i="1"/>
  <c r="F35" i="1"/>
  <c r="C41" i="1"/>
  <c r="C35" i="1"/>
  <c r="L35" i="7"/>
  <c r="H13" i="7"/>
  <c r="C34" i="1"/>
  <c r="H19" i="7"/>
  <c r="F41" i="1"/>
  <c r="F40" i="1"/>
  <c r="P34" i="1"/>
  <c r="C40" i="1"/>
  <c r="L34" i="7"/>
  <c r="C19" i="7"/>
  <c r="C25" i="7" s="1"/>
  <c r="M34" i="1"/>
  <c r="P36" i="1"/>
  <c r="O36" i="7"/>
  <c r="P20" i="7"/>
  <c r="N40" i="7"/>
  <c r="L36" i="7"/>
  <c r="M20" i="7"/>
  <c r="M36" i="1"/>
  <c r="H20" i="7"/>
  <c r="F42" i="7"/>
  <c r="E46" i="7"/>
  <c r="F36" i="7" s="1"/>
  <c r="C42" i="7"/>
  <c r="B46" i="7"/>
  <c r="C36" i="7" s="1"/>
  <c r="M40" i="1" l="1"/>
  <c r="P40" i="4"/>
  <c r="O40" i="7"/>
  <c r="P35" i="7" s="1"/>
  <c r="K25" i="7"/>
  <c r="F46" i="4"/>
  <c r="M25" i="7"/>
  <c r="C46" i="4"/>
  <c r="H25" i="7"/>
  <c r="P25" i="7"/>
  <c r="P40" i="1"/>
  <c r="F35" i="7"/>
  <c r="F39" i="7"/>
  <c r="C35" i="7"/>
  <c r="C39" i="7"/>
  <c r="C46" i="1"/>
  <c r="F41" i="7"/>
  <c r="F34" i="7"/>
  <c r="C41" i="7"/>
  <c r="C34" i="7"/>
  <c r="F40" i="7"/>
  <c r="F46" i="1"/>
  <c r="L40" i="7"/>
  <c r="M35" i="7" s="1"/>
  <c r="C40" i="7"/>
  <c r="P36" i="7" l="1"/>
  <c r="P34" i="7"/>
  <c r="F46" i="7"/>
  <c r="C46" i="7"/>
  <c r="M36" i="7"/>
  <c r="M34" i="7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<sst xmlns="http://schemas.openxmlformats.org/spreadsheetml/2006/main" count="457" uniqueCount="62">
  <si>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</si>
  <si>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</si>
  <si>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</si>
  <si>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</si>
  <si>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</si>
  <si>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</si>
  <si>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</si>
  <si>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</si>
  <si>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</si>
  <si>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</si>
  <si>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</si>
  <si>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</si>
  <si>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</si>
  <si>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</si>
  <si>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</si>
  <si>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</si>
  <si>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</si>
  <si>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</si>
  <si>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</si>
  <si>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</si>
  <si>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</si>
  <si>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</si>
  <si>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</si>
  <si>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</si>
  <si>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</si>
  <si>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</si>
  <si>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</si>
  <si>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</si>
  <si>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</si>
  <si>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</si>
  <si>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</si>
  <si>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</si>
  <si>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</si>
  <si>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</si>
  <si>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</si>
  <si>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</si>
  <si>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</si>
  <si>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</si>
  <si>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</si>
  <si>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</si>
  <si>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</si>
  <si>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</si>
  <si>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</si>
  <si>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</si>
  <si>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</si>
  <si>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</si>
  <si>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</si>
  <si>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</si>
  <si>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</si>
  <si>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</si>
  <si>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</si>
  <si>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</si>
  <si>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</si>
  <si>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</si>
  <si>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</si>
  <si>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</si>
  <si>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</si>
  <si>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</si>
  <si>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</si>
  <si>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</si>
  <si>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</si>
  <si>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Parc d'Atraccions Tibidabo SA (PATSA)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</si>
</sst>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B6-4317-A463-5FD4C69B4E3F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B6-4317-A463-5FD4C69B4E3F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B6-4317-A463-5FD4C69B4E3F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B6-4317-A463-5FD4C69B4E3F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B6-4317-A463-5FD4C69B4E3F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B6-4317-A463-5FD4C69B4E3F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B6-4317-A463-5FD4C69B4E3F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B6-4317-A463-5FD4C69B4E3F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B6-4317-A463-5FD4C69B4E3F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B6-4317-A463-5FD4C69B4E3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74</c:v>
                </c:pt>
                <c:pt idx="1">
                  <c:v>12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18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4B6-4317-A463-5FD4C69B4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19-4E57-AB0C-B1FD97188AD8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19-4E57-AB0C-B1FD97188AD8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19-4E57-AB0C-B1FD97188AD8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19-4E57-AB0C-B1FD97188AD8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19-4E57-AB0C-B1FD97188AD8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19-4E57-AB0C-B1FD97188AD8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19-4E57-AB0C-B1FD97188AD8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19-4E57-AB0C-B1FD97188AD8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19-4E57-AB0C-B1FD97188AD8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19-4E57-AB0C-B1FD97188AD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41558891.896500006</c:v>
                </c:pt>
                <c:pt idx="1">
                  <c:v>866247.74829999998</c:v>
                </c:pt>
                <c:pt idx="2">
                  <c:v>32561.1</c:v>
                </c:pt>
                <c:pt idx="3">
                  <c:v>0</c:v>
                </c:pt>
                <c:pt idx="4">
                  <c:v>0</c:v>
                </c:pt>
                <c:pt idx="5">
                  <c:v>870326.56150000007</c:v>
                </c:pt>
                <c:pt idx="6">
                  <c:v>202089.95409999997</c:v>
                </c:pt>
                <c:pt idx="7">
                  <c:v>276201.65349999996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F19-4E57-AB0C-B1FD97188A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0C-4435-8390-1549A420026E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C-4435-8390-1549A420026E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0C-4435-8390-1549A420026E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0C-4435-8390-1549A420026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38</c:v>
                </c:pt>
                <c:pt idx="1">
                  <c:v>65</c:v>
                </c:pt>
                <c:pt idx="2">
                  <c:v>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0C-4435-8390-1549A42002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50-4B80-89D3-40D141F622F5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50-4B80-89D3-40D141F622F5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50-4B80-89D3-40D141F622F5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50-4B80-89D3-40D141F622F5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50-4B80-89D3-40D141F622F5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50-4B80-89D3-40D141F622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9219800.2375000007</c:v>
                </c:pt>
                <c:pt idx="1">
                  <c:v>28878733.078600001</c:v>
                </c:pt>
                <c:pt idx="2">
                  <c:v>5707785.5977999987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650-4B80-89D3-40D141F622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9" zoomScale="70" zoomScaleNormal="70" workbookViewId="0">
      <selection activeCell="L20" activeCellId="1" sqref="B20:F20 L20:P2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16</v>
      </c>
      <c r="H13" s="20">
        <f t="shared" ref="H13:H24" si="2">IF(G13,G13/$G$25,"")</f>
        <v>0.43243243243243246</v>
      </c>
      <c r="I13" s="4">
        <v>21886663.84</v>
      </c>
      <c r="J13" s="5">
        <f>I13*1.21</f>
        <v>26482863.246399999</v>
      </c>
      <c r="K13" s="21">
        <f t="shared" ref="K13:K24" si="3">IF(J13,J13/$J$25,"")</f>
        <v>0.97573939260388709</v>
      </c>
      <c r="L13" s="1">
        <v>15</v>
      </c>
      <c r="M13" s="20">
        <f t="shared" ref="M13:M24" si="4">IF(L13,L13/$L$25,"")</f>
        <v>0.6</v>
      </c>
      <c r="N13" s="4">
        <v>2469117.92</v>
      </c>
      <c r="O13" s="5">
        <f>N13*1.21</f>
        <v>2987632.6831999999</v>
      </c>
      <c r="P13" s="21">
        <f t="shared" ref="P13:P24" si="5">IF(O13,O13/$O$25,"")</f>
        <v>0.7993735696906471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4</v>
      </c>
      <c r="H14" s="20">
        <f t="shared" si="2"/>
        <v>0.10810810810810811</v>
      </c>
      <c r="I14" s="6">
        <v>375611</v>
      </c>
      <c r="J14" s="7">
        <f>I14*1.21</f>
        <v>454489.31</v>
      </c>
      <c r="K14" s="21">
        <f t="shared" si="3"/>
        <v>1.6745286155742348E-2</v>
      </c>
      <c r="L14" s="2">
        <v>3</v>
      </c>
      <c r="M14" s="20">
        <f t="shared" si="4"/>
        <v>0.12</v>
      </c>
      <c r="N14" s="6">
        <v>83287.67</v>
      </c>
      <c r="O14" s="7">
        <f>N14*1.21</f>
        <v>100778.08069999999</v>
      </c>
      <c r="P14" s="21">
        <f t="shared" si="5"/>
        <v>2.6964269928070755E-2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8.1081081081081086E-2</v>
      </c>
      <c r="I18" s="69">
        <v>79286.149999999994</v>
      </c>
      <c r="J18" s="70">
        <f>I18*1.21</f>
        <v>95936.241499999989</v>
      </c>
      <c r="K18" s="67">
        <f t="shared" si="3"/>
        <v>3.5346921946830924E-3</v>
      </c>
      <c r="L18" s="71">
        <v>3</v>
      </c>
      <c r="M18" s="66">
        <f t="shared" si="4"/>
        <v>0.12</v>
      </c>
      <c r="N18" s="69">
        <v>498249</v>
      </c>
      <c r="O18" s="70">
        <f>N18*1.21</f>
        <v>602881.29</v>
      </c>
      <c r="P18" s="67">
        <f t="shared" si="5"/>
        <v>0.16130743635151912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6</v>
      </c>
      <c r="C19" s="20">
        <f t="shared" si="0"/>
        <v>0.8571428571428571</v>
      </c>
      <c r="D19" s="6">
        <v>68937.87</v>
      </c>
      <c r="E19" s="7">
        <v>83414.820000000007</v>
      </c>
      <c r="F19" s="21">
        <f t="shared" si="1"/>
        <v>0.78313685786206699</v>
      </c>
      <c r="G19" s="2">
        <v>8</v>
      </c>
      <c r="H19" s="20">
        <f t="shared" si="2"/>
        <v>0.21621621621621623</v>
      </c>
      <c r="I19" s="6">
        <v>61995.41</v>
      </c>
      <c r="J19" s="7">
        <v>75014.45</v>
      </c>
      <c r="K19" s="21">
        <f t="shared" si="3"/>
        <v>2.7638459330663386E-3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0.14285714285714285</v>
      </c>
      <c r="D20" s="69">
        <v>19090</v>
      </c>
      <c r="E20" s="70">
        <v>23098.899999999998</v>
      </c>
      <c r="F20" s="21">
        <f t="shared" si="1"/>
        <v>0.21686314213793301</v>
      </c>
      <c r="G20" s="68">
        <v>6</v>
      </c>
      <c r="H20" s="66">
        <f t="shared" si="2"/>
        <v>0.16216216216216217</v>
      </c>
      <c r="I20" s="69">
        <v>27293.48</v>
      </c>
      <c r="J20" s="70">
        <v>33025.11</v>
      </c>
      <c r="K20" s="67">
        <f t="shared" si="3"/>
        <v>1.2167831126212148E-3</v>
      </c>
      <c r="L20" s="68">
        <v>4</v>
      </c>
      <c r="M20" s="66">
        <f t="shared" si="4"/>
        <v>0.16</v>
      </c>
      <c r="N20" s="69">
        <v>38161.47</v>
      </c>
      <c r="O20" s="70">
        <v>46175.378700000001</v>
      </c>
      <c r="P20" s="67">
        <f t="shared" si="5"/>
        <v>1.2354724029763042E-2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88027.87</v>
      </c>
      <c r="E25" s="18">
        <f t="shared" si="12"/>
        <v>106513.72</v>
      </c>
      <c r="F25" s="19">
        <f t="shared" si="12"/>
        <v>1</v>
      </c>
      <c r="G25" s="16">
        <f t="shared" si="12"/>
        <v>37</v>
      </c>
      <c r="H25" s="17">
        <f t="shared" si="12"/>
        <v>1</v>
      </c>
      <c r="I25" s="18">
        <f t="shared" si="12"/>
        <v>22430849.879999999</v>
      </c>
      <c r="J25" s="18">
        <f t="shared" si="12"/>
        <v>27141328.357899997</v>
      </c>
      <c r="K25" s="19">
        <f t="shared" si="12"/>
        <v>1</v>
      </c>
      <c r="L25" s="16">
        <f t="shared" si="12"/>
        <v>25</v>
      </c>
      <c r="M25" s="17">
        <f t="shared" si="12"/>
        <v>1</v>
      </c>
      <c r="N25" s="18">
        <f t="shared" si="12"/>
        <v>3088816.06</v>
      </c>
      <c r="O25" s="18">
        <f t="shared" si="12"/>
        <v>3737467.4325999999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">
        <v>56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31</v>
      </c>
      <c r="C34" s="8">
        <f t="shared" ref="C34:C43" si="14">IF(B34,B34/$B$46,"")</f>
        <v>0.44927536231884058</v>
      </c>
      <c r="D34" s="10">
        <f t="shared" ref="D34:D45" si="15">D13+I13+N13+S13+AC13+X13</f>
        <v>24355781.759999998</v>
      </c>
      <c r="E34" s="11">
        <f t="shared" ref="E34:E45" si="16">E13+J13+O13+T13+AD13+Y13</f>
        <v>29470495.9296</v>
      </c>
      <c r="F34" s="21">
        <f t="shared" ref="F34:F43" si="17">IF(E34,E34/$E$46,"")</f>
        <v>0.95111187834393984</v>
      </c>
      <c r="J34" s="150" t="s">
        <v>3</v>
      </c>
      <c r="K34" s="151"/>
      <c r="L34" s="57">
        <f>B25</f>
        <v>7</v>
      </c>
      <c r="M34" s="8">
        <f t="shared" ref="M34:M39" si="18">IF(L34,L34/$L$40,"")</f>
        <v>0.10144927536231885</v>
      </c>
      <c r="N34" s="58">
        <f>D25</f>
        <v>88027.87</v>
      </c>
      <c r="O34" s="58">
        <f>E25</f>
        <v>106513.72</v>
      </c>
      <c r="P34" s="59">
        <f t="shared" ref="P34:P39" si="19">IF(O34,O34/$O$40,"")</f>
        <v>3.4375554636272292E-3</v>
      </c>
    </row>
    <row r="35" spans="1:33" s="25" customFormat="1" ht="30" customHeight="1" x14ac:dyDescent="0.3">
      <c r="A35" s="43" t="s">
        <v>18</v>
      </c>
      <c r="B35" s="12">
        <f t="shared" si="13"/>
        <v>7</v>
      </c>
      <c r="C35" s="8">
        <f t="shared" si="14"/>
        <v>0.10144927536231885</v>
      </c>
      <c r="D35" s="13">
        <f t="shared" si="15"/>
        <v>458898.67</v>
      </c>
      <c r="E35" s="14">
        <f t="shared" si="16"/>
        <v>555267.39069999999</v>
      </c>
      <c r="F35" s="21">
        <f t="shared" si="17"/>
        <v>1.7920343526400352E-2</v>
      </c>
      <c r="J35" s="146" t="s">
        <v>1</v>
      </c>
      <c r="K35" s="147"/>
      <c r="L35" s="60">
        <f>G25</f>
        <v>37</v>
      </c>
      <c r="M35" s="8">
        <f t="shared" si="18"/>
        <v>0.53623188405797106</v>
      </c>
      <c r="N35" s="61">
        <f>I25</f>
        <v>22430849.879999999</v>
      </c>
      <c r="O35" s="61">
        <f>J25</f>
        <v>27141328.357899997</v>
      </c>
      <c r="P35" s="59">
        <f t="shared" si="19"/>
        <v>0.87594181845117969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6" t="s">
        <v>2</v>
      </c>
      <c r="K36" s="147"/>
      <c r="L36" s="60">
        <f>L25</f>
        <v>25</v>
      </c>
      <c r="M36" s="8">
        <f t="shared" si="18"/>
        <v>0.36231884057971014</v>
      </c>
      <c r="N36" s="61">
        <f>N25</f>
        <v>3088816.06</v>
      </c>
      <c r="O36" s="61">
        <f>O25</f>
        <v>3737467.4325999999</v>
      </c>
      <c r="P36" s="59">
        <f t="shared" si="19"/>
        <v>0.12062062608519318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6" t="s">
        <v>5</v>
      </c>
      <c r="K38" s="147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6</v>
      </c>
      <c r="C39" s="8">
        <f t="shared" si="14"/>
        <v>8.6956521739130432E-2</v>
      </c>
      <c r="D39" s="13">
        <f t="shared" si="15"/>
        <v>577535.15</v>
      </c>
      <c r="E39" s="22">
        <f t="shared" si="16"/>
        <v>698817.53150000004</v>
      </c>
      <c r="F39" s="21">
        <f t="shared" si="17"/>
        <v>2.2553188673593579E-2</v>
      </c>
      <c r="G39" s="25"/>
      <c r="J39" s="146" t="s">
        <v>4</v>
      </c>
      <c r="K39" s="14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14</v>
      </c>
      <c r="C40" s="8">
        <f t="shared" si="14"/>
        <v>0.20289855072463769</v>
      </c>
      <c r="D40" s="13">
        <f t="shared" si="15"/>
        <v>130933.28</v>
      </c>
      <c r="E40" s="23">
        <f t="shared" si="16"/>
        <v>158429.27000000002</v>
      </c>
      <c r="F40" s="21">
        <f t="shared" si="17"/>
        <v>5.1130446170406345E-3</v>
      </c>
      <c r="G40" s="25"/>
      <c r="J40" s="148" t="s">
        <v>0</v>
      </c>
      <c r="K40" s="149"/>
      <c r="L40" s="83">
        <f>SUM(L34:L39)</f>
        <v>69</v>
      </c>
      <c r="M40" s="17">
        <f>SUM(M34:M39)</f>
        <v>1</v>
      </c>
      <c r="N40" s="84">
        <f>SUM(N34:N39)</f>
        <v>25607693.809999999</v>
      </c>
      <c r="O40" s="85">
        <f>SUM(O34:O39)</f>
        <v>30985309.510499995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11</v>
      </c>
      <c r="C41" s="8">
        <f t="shared" si="14"/>
        <v>0.15942028985507245</v>
      </c>
      <c r="D41" s="13">
        <f t="shared" si="15"/>
        <v>84544.95</v>
      </c>
      <c r="E41" s="23">
        <f t="shared" si="16"/>
        <v>102299.3887</v>
      </c>
      <c r="F41" s="21">
        <f t="shared" si="17"/>
        <v>3.3015448390255313E-3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69</v>
      </c>
      <c r="C46" s="17">
        <f>SUM(C34:C45)</f>
        <v>1</v>
      </c>
      <c r="D46" s="18">
        <f>SUM(D34:D45)</f>
        <v>25607693.809999999</v>
      </c>
      <c r="E46" s="18">
        <f>SUM(E34:E45)</f>
        <v>30985309.510500003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9" zoomScale="80" zoomScaleNormal="80" workbookViewId="0">
      <selection activeCell="O22" sqref="O2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Parc d'Atraccions Tibidabo SA (PATSA)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30</v>
      </c>
      <c r="C13" s="20">
        <f t="shared" ref="C13:C21" si="0">IF(B13,B13/$B$25,"")</f>
        <v>0.967741935483871</v>
      </c>
      <c r="D13" s="4">
        <v>7525000</v>
      </c>
      <c r="E13" s="5">
        <f>D13*1.21</f>
        <v>9105250</v>
      </c>
      <c r="F13" s="21">
        <f t="shared" ref="F13:F24" si="1">IF(E13,E13/$E$25,"")</f>
        <v>0.99911815375445867</v>
      </c>
      <c r="G13" s="1">
        <v>7</v>
      </c>
      <c r="H13" s="20">
        <f t="shared" ref="H13:H21" si="2">IF(G13,G13/$G$25,"")</f>
        <v>0.25</v>
      </c>
      <c r="I13" s="4">
        <v>1086329.31</v>
      </c>
      <c r="J13" s="5">
        <f>I13*1.21</f>
        <v>1314458.4650999999</v>
      </c>
      <c r="K13" s="21">
        <f t="shared" ref="K13:K21" si="3">IF(J13,J13/$J$25,"")</f>
        <v>0.75656434533595884</v>
      </c>
      <c r="L13" s="1">
        <v>6</v>
      </c>
      <c r="M13" s="20">
        <f t="shared" ref="M13:M21" si="4">IF(L13,L13/$L$25,"")</f>
        <v>0.33333333333333331</v>
      </c>
      <c r="N13" s="4">
        <v>1379080.58</v>
      </c>
      <c r="O13" s="5">
        <f>N13*1.21</f>
        <v>1668687.5018</v>
      </c>
      <c r="P13" s="21">
        <f t="shared" ref="P13:P21" si="5">IF(O13,O13/$O$25,"")</f>
        <v>0.84691271251139144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3</v>
      </c>
      <c r="H14" s="20">
        <f t="shared" si="2"/>
        <v>0.10714285714285714</v>
      </c>
      <c r="I14" s="6">
        <v>113678.56</v>
      </c>
      <c r="J14" s="7">
        <f>I14*1.21</f>
        <v>137551.0576</v>
      </c>
      <c r="K14" s="21">
        <f t="shared" si="3"/>
        <v>7.917041778531643E-2</v>
      </c>
      <c r="L14" s="2">
        <v>2</v>
      </c>
      <c r="M14" s="20">
        <f t="shared" si="4"/>
        <v>0.1111111111111111</v>
      </c>
      <c r="N14" s="6">
        <v>143330</v>
      </c>
      <c r="O14" s="7">
        <f>N14*1.21</f>
        <v>173429.3</v>
      </c>
      <c r="P14" s="21">
        <f t="shared" si="5"/>
        <v>8.8020961823897001E-2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0.10714285714285714</v>
      </c>
      <c r="I15" s="6">
        <v>17010</v>
      </c>
      <c r="J15" s="7">
        <f>I15*1.21</f>
        <v>20582.099999999999</v>
      </c>
      <c r="K15" s="21">
        <f t="shared" si="3"/>
        <v>1.1846462574193695E-2</v>
      </c>
      <c r="L15" s="2">
        <v>1</v>
      </c>
      <c r="M15" s="20">
        <f t="shared" si="4"/>
        <v>5.5555555555555552E-2</v>
      </c>
      <c r="N15" s="6">
        <v>9900</v>
      </c>
      <c r="O15" s="7">
        <f>N15*1.21</f>
        <v>11979</v>
      </c>
      <c r="P15" s="21">
        <f t="shared" si="5"/>
        <v>6.0797287522261932E-3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0.10714285714285714</v>
      </c>
      <c r="I18" s="69">
        <v>141743</v>
      </c>
      <c r="J18" s="70">
        <f>I18*1.21</f>
        <v>171509.03</v>
      </c>
      <c r="K18" s="67">
        <f t="shared" si="3"/>
        <v>9.8715646364135032E-2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1</v>
      </c>
      <c r="C19" s="20">
        <f t="shared" si="0"/>
        <v>3.2258064516129031E-2</v>
      </c>
      <c r="D19" s="6">
        <v>6641.75</v>
      </c>
      <c r="E19" s="7">
        <f>D19*1.21</f>
        <v>8036.5174999999999</v>
      </c>
      <c r="F19" s="21">
        <f t="shared" si="1"/>
        <v>8.8184624554135227E-4</v>
      </c>
      <c r="G19" s="2">
        <v>2</v>
      </c>
      <c r="H19" s="20">
        <f t="shared" si="2"/>
        <v>7.1428571428571425E-2</v>
      </c>
      <c r="I19" s="6">
        <v>25236.46</v>
      </c>
      <c r="J19" s="7">
        <f>I19*1.21</f>
        <v>30536.116599999998</v>
      </c>
      <c r="K19" s="21">
        <f t="shared" si="3"/>
        <v>1.7575707166086786E-2</v>
      </c>
      <c r="L19" s="2">
        <v>1</v>
      </c>
      <c r="M19" s="20">
        <f t="shared" si="4"/>
        <v>5.5555555555555552E-2</v>
      </c>
      <c r="N19" s="6">
        <v>4205</v>
      </c>
      <c r="O19" s="7">
        <f>N19*1.21</f>
        <v>5088.05</v>
      </c>
      <c r="P19" s="21">
        <f t="shared" si="5"/>
        <v>2.5823494346576912E-3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10</v>
      </c>
      <c r="H20" s="66">
        <f t="shared" si="2"/>
        <v>0.35714285714285715</v>
      </c>
      <c r="I20" s="69">
        <v>51874.34</v>
      </c>
      <c r="J20" s="70">
        <f>I20*1.21</f>
        <v>62767.951399999991</v>
      </c>
      <c r="K20" s="21">
        <f t="shared" si="3"/>
        <v>3.6127420774309166E-2</v>
      </c>
      <c r="L20" s="68">
        <v>8</v>
      </c>
      <c r="M20" s="66">
        <f t="shared" si="4"/>
        <v>0.44444444444444442</v>
      </c>
      <c r="N20" s="69">
        <v>91846.54</v>
      </c>
      <c r="O20" s="70">
        <f>N20*1.21</f>
        <v>111134.31339999998</v>
      </c>
      <c r="P20" s="67">
        <f t="shared" si="5"/>
        <v>5.6404247477827588E-2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31</v>
      </c>
      <c r="C25" s="17">
        <f t="shared" si="32"/>
        <v>1</v>
      </c>
      <c r="D25" s="18">
        <f t="shared" si="32"/>
        <v>7531641.75</v>
      </c>
      <c r="E25" s="18">
        <f t="shared" si="32"/>
        <v>9113286.5175000001</v>
      </c>
      <c r="F25" s="19">
        <f t="shared" si="32"/>
        <v>1</v>
      </c>
      <c r="G25" s="16">
        <f t="shared" si="32"/>
        <v>28</v>
      </c>
      <c r="H25" s="17">
        <f t="shared" si="32"/>
        <v>1</v>
      </c>
      <c r="I25" s="18">
        <f t="shared" si="32"/>
        <v>1435871.6700000002</v>
      </c>
      <c r="J25" s="18">
        <f t="shared" si="32"/>
        <v>1737404.7206999999</v>
      </c>
      <c r="K25" s="19">
        <f t="shared" si="32"/>
        <v>0.99999999999999989</v>
      </c>
      <c r="L25" s="16">
        <f t="shared" si="32"/>
        <v>18</v>
      </c>
      <c r="M25" s="17">
        <f t="shared" si="32"/>
        <v>1</v>
      </c>
      <c r="N25" s="18">
        <f t="shared" si="32"/>
        <v>1628362.12</v>
      </c>
      <c r="O25" s="18">
        <f t="shared" si="32"/>
        <v>1970318.1652000002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tr">
        <f>'CONTRACTACIO 1r TR 2023'!A28:Q28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43</v>
      </c>
      <c r="C34" s="8">
        <f t="shared" ref="C34:C45" si="34">IF(B34,B34/$B$46,"")</f>
        <v>0.55844155844155841</v>
      </c>
      <c r="D34" s="10">
        <f t="shared" ref="D34:D45" si="35">D13+I13+N13+S13+AC13+X13</f>
        <v>9990409.8900000006</v>
      </c>
      <c r="E34" s="11">
        <f t="shared" ref="E34:E45" si="36">E13+J13+O13+T13+AD13+Y13</f>
        <v>12088395.9669</v>
      </c>
      <c r="F34" s="21">
        <f t="shared" ref="F34:F42" si="37">IF(E34,E34/$E$46,"")</f>
        <v>0.94285836524652133</v>
      </c>
      <c r="J34" s="150" t="s">
        <v>3</v>
      </c>
      <c r="K34" s="151"/>
      <c r="L34" s="57">
        <f>B25</f>
        <v>31</v>
      </c>
      <c r="M34" s="8">
        <f t="shared" ref="M34:M39" si="38">IF(L34,L34/$L$40,"")</f>
        <v>0.40259740259740262</v>
      </c>
      <c r="N34" s="58">
        <f>D25</f>
        <v>7531641.75</v>
      </c>
      <c r="O34" s="58">
        <f>E25</f>
        <v>9113286.5175000001</v>
      </c>
      <c r="P34" s="59">
        <f t="shared" ref="P34:P39" si="39">IF(O34,O34/$O$40,"")</f>
        <v>0.71080881627645087</v>
      </c>
    </row>
    <row r="35" spans="1:33" s="25" customFormat="1" ht="30" customHeight="1" x14ac:dyDescent="0.3">
      <c r="A35" s="43" t="s">
        <v>18</v>
      </c>
      <c r="B35" s="12">
        <f t="shared" si="33"/>
        <v>5</v>
      </c>
      <c r="C35" s="8">
        <f t="shared" si="34"/>
        <v>6.4935064935064929E-2</v>
      </c>
      <c r="D35" s="13">
        <f t="shared" si="35"/>
        <v>257008.56</v>
      </c>
      <c r="E35" s="14">
        <f t="shared" si="36"/>
        <v>310980.35759999999</v>
      </c>
      <c r="F35" s="21">
        <f t="shared" si="37"/>
        <v>2.4255528392135118E-2</v>
      </c>
      <c r="J35" s="146" t="s">
        <v>1</v>
      </c>
      <c r="K35" s="147"/>
      <c r="L35" s="60">
        <f>G25</f>
        <v>28</v>
      </c>
      <c r="M35" s="8">
        <f t="shared" si="38"/>
        <v>0.36363636363636365</v>
      </c>
      <c r="N35" s="61">
        <f>I25</f>
        <v>1435871.6700000002</v>
      </c>
      <c r="O35" s="61">
        <f>J25</f>
        <v>1737404.7206999999</v>
      </c>
      <c r="P35" s="59">
        <f t="shared" si="39"/>
        <v>0.13551231935289418</v>
      </c>
    </row>
    <row r="36" spans="1:33" ht="30" customHeight="1" x14ac:dyDescent="0.3">
      <c r="A36" s="43" t="s">
        <v>19</v>
      </c>
      <c r="B36" s="12">
        <f t="shared" si="33"/>
        <v>4</v>
      </c>
      <c r="C36" s="8">
        <f t="shared" si="34"/>
        <v>5.1948051948051951E-2</v>
      </c>
      <c r="D36" s="13">
        <f t="shared" si="35"/>
        <v>26910</v>
      </c>
      <c r="E36" s="14">
        <f t="shared" si="36"/>
        <v>32561.1</v>
      </c>
      <c r="F36" s="21">
        <f t="shared" si="37"/>
        <v>2.5396674298799856E-3</v>
      </c>
      <c r="G36" s="25"/>
      <c r="J36" s="146" t="s">
        <v>2</v>
      </c>
      <c r="K36" s="147"/>
      <c r="L36" s="60">
        <f>L25</f>
        <v>18</v>
      </c>
      <c r="M36" s="8">
        <f t="shared" si="38"/>
        <v>0.23376623376623376</v>
      </c>
      <c r="N36" s="61">
        <f>N25</f>
        <v>1628362.12</v>
      </c>
      <c r="O36" s="61">
        <f>O25</f>
        <v>1970318.1652000002</v>
      </c>
      <c r="P36" s="59">
        <f t="shared" si="39"/>
        <v>0.15367886437065492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6" t="s">
        <v>34</v>
      </c>
      <c r="K37" s="147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6" t="s">
        <v>5</v>
      </c>
      <c r="K38" s="147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3</v>
      </c>
      <c r="C39" s="8">
        <f t="shared" si="34"/>
        <v>3.896103896103896E-2</v>
      </c>
      <c r="D39" s="13">
        <f t="shared" si="35"/>
        <v>141743</v>
      </c>
      <c r="E39" s="22">
        <f t="shared" si="36"/>
        <v>171509.03</v>
      </c>
      <c r="F39" s="21">
        <f t="shared" si="37"/>
        <v>1.3377186195224036E-2</v>
      </c>
      <c r="G39" s="25"/>
      <c r="J39" s="146" t="s">
        <v>4</v>
      </c>
      <c r="K39" s="147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4</v>
      </c>
      <c r="C40" s="8">
        <f t="shared" si="34"/>
        <v>5.1948051948051951E-2</v>
      </c>
      <c r="D40" s="13">
        <f t="shared" si="35"/>
        <v>36083.21</v>
      </c>
      <c r="E40" s="23">
        <f t="shared" si="36"/>
        <v>43660.684099999999</v>
      </c>
      <c r="F40" s="21">
        <f t="shared" si="37"/>
        <v>3.4054014568011813E-3</v>
      </c>
      <c r="G40" s="25"/>
      <c r="J40" s="148" t="s">
        <v>0</v>
      </c>
      <c r="K40" s="149"/>
      <c r="L40" s="83">
        <f>SUM(L34:L39)</f>
        <v>77</v>
      </c>
      <c r="M40" s="17">
        <f>SUM(M34:M39)</f>
        <v>1</v>
      </c>
      <c r="N40" s="84">
        <f>SUM(N34:N39)</f>
        <v>10595875.539999999</v>
      </c>
      <c r="O40" s="85">
        <f>SUM(O34:O39)</f>
        <v>12821009.4034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18</v>
      </c>
      <c r="C41" s="8">
        <f t="shared" si="34"/>
        <v>0.23376623376623376</v>
      </c>
      <c r="D41" s="13">
        <f t="shared" si="35"/>
        <v>143720.88</v>
      </c>
      <c r="E41" s="23">
        <f t="shared" si="36"/>
        <v>173902.26479999998</v>
      </c>
      <c r="F41" s="21">
        <f t="shared" si="37"/>
        <v>1.356385127943849E-2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77</v>
      </c>
      <c r="C46" s="17">
        <f>SUM(C34:C45)</f>
        <v>1</v>
      </c>
      <c r="D46" s="18">
        <f>SUM(D34:D45)</f>
        <v>10595875.540000003</v>
      </c>
      <c r="E46" s="18">
        <f>SUM(E34:E45)</f>
        <v>12821009.403399998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Parc d'Atraccions Tibidabo SA (PATSA)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tr">
        <f>'CONTRACTACIO 1r TR 2023'!A28:Q28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50" t="s">
        <v>3</v>
      </c>
      <c r="K34" s="151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6" t="s">
        <v>1</v>
      </c>
      <c r="K35" s="147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6" t="s">
        <v>2</v>
      </c>
      <c r="K36" s="147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6" t="s">
        <v>34</v>
      </c>
      <c r="K37" s="147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6" t="s">
        <v>5</v>
      </c>
      <c r="K38" s="147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6" t="s">
        <v>4</v>
      </c>
      <c r="K39" s="147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8" t="s">
        <v>0</v>
      </c>
      <c r="K40" s="149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21" sqref="A21:XFD2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Parc d'Atraccions Tibidabo SA (PATSA)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tr">
        <f>'CONTRACTACIO 1r TR 2023'!A28:Q28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50" t="s">
        <v>3</v>
      </c>
      <c r="K34" s="151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6" t="s">
        <v>1</v>
      </c>
      <c r="K35" s="147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6" t="s">
        <v>2</v>
      </c>
      <c r="K36" s="147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6" t="s">
        <v>34</v>
      </c>
      <c r="K37" s="147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6" t="s">
        <v>5</v>
      </c>
      <c r="K38" s="147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6" t="s">
        <v>4</v>
      </c>
      <c r="K39" s="147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8" t="s">
        <v>0</v>
      </c>
      <c r="K40" s="149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21" sqref="A21:XFD21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Parc d'Atraccions Tibidabo SA (PATSA)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0" t="s">
        <v>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</row>
    <row r="11" spans="1:31" ht="30" customHeight="1" thickBot="1" x14ac:dyDescent="0.35">
      <c r="A11" s="173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0" t="s">
        <v>4</v>
      </c>
      <c r="W11" s="141"/>
      <c r="X11" s="141"/>
      <c r="Y11" s="141"/>
      <c r="Z11" s="142"/>
      <c r="AA11" s="143" t="s">
        <v>5</v>
      </c>
      <c r="AB11" s="144"/>
      <c r="AC11" s="144"/>
      <c r="AD11" s="144"/>
      <c r="AE11" s="145"/>
    </row>
    <row r="12" spans="1:31" ht="39" customHeight="1" thickBot="1" x14ac:dyDescent="0.35">
      <c r="A12" s="174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2023'!B13+'CONTRACTACIO 2n TR 2023'!B13+'CONTRACTACIO 3r TR 2023'!B13+'CONTRACTACIO 4t TR 2023'!B13</f>
        <v>30</v>
      </c>
      <c r="C13" s="20">
        <f t="shared" ref="C13:C24" si="0">IF(B13,B13/$B$25,"")</f>
        <v>0.78947368421052633</v>
      </c>
      <c r="D13" s="10">
        <f>'CONTRACTACIO 1r TR 2023'!D13+'CONTRACTACIO 2n TR 2023'!D13+'CONTRACTACIO 3r TR 2023'!D13+'CONTRACTACIO 4t TR 2023'!D13</f>
        <v>7525000</v>
      </c>
      <c r="E13" s="10">
        <f>'CONTRACTACIO 1r TR 2023'!E13+'CONTRACTACIO 2n TR 2023'!E13+'CONTRACTACIO 3r TR 2023'!E13+'CONTRACTACIO 4t TR 2023'!E13</f>
        <v>9105250</v>
      </c>
      <c r="F13" s="21">
        <f t="shared" ref="F13:F24" si="1">IF(E13,E13/$E$25,"")</f>
        <v>0.98757562696054013</v>
      </c>
      <c r="G13" s="9">
        <f>'CONTRACTACIO 1r TR 2023'!G13+'CONTRACTACIO 2n TR 2023'!G13+'CONTRACTACIO 3r TR 2023'!G13+'CONTRACTACIO 4t TR 2023'!G13</f>
        <v>23</v>
      </c>
      <c r="H13" s="20">
        <f t="shared" ref="H13:H24" si="2">IF(G13,G13/$G$25,"")</f>
        <v>0.35384615384615387</v>
      </c>
      <c r="I13" s="10">
        <f>'CONTRACTACIO 1r TR 2023'!I13+'CONTRACTACIO 2n TR 2023'!I13+'CONTRACTACIO 3r TR 2023'!I13+'CONTRACTACIO 4t TR 2023'!I13</f>
        <v>22972993.149999999</v>
      </c>
      <c r="J13" s="10">
        <f>'CONTRACTACIO 1r TR 2023'!J13+'CONTRACTACIO 2n TR 2023'!J13+'CONTRACTACIO 3r TR 2023'!J13+'CONTRACTACIO 4t TR 2023'!J13</f>
        <v>27797321.7115</v>
      </c>
      <c r="K13" s="21">
        <f t="shared" ref="K13:K24" si="3">IF(J13,J13/$J$25,"")</f>
        <v>0.96255336533785274</v>
      </c>
      <c r="L13" s="9">
        <f>'CONTRACTACIO 1r TR 2023'!L13+'CONTRACTACIO 2n TR 2023'!L13+'CONTRACTACIO 3r TR 2023'!L13+'CONTRACTACIO 4t TR 2023'!L13</f>
        <v>21</v>
      </c>
      <c r="M13" s="20">
        <f t="shared" ref="M13:M24" si="4">IF(L13,L13/$L$25,"")</f>
        <v>0.48837209302325579</v>
      </c>
      <c r="N13" s="10">
        <f>'CONTRACTACIO 1r TR 2023'!N13+'CONTRACTACIO 2n TR 2023'!N13+'CONTRACTACIO 3r TR 2023'!N13+'CONTRACTACIO 4t TR 2023'!N13</f>
        <v>3848198.5</v>
      </c>
      <c r="O13" s="10">
        <f>'CONTRACTACIO 1r TR 2023'!O13+'CONTRACTACIO 2n TR 2023'!O13+'CONTRACTACIO 3r TR 2023'!O13+'CONTRACTACIO 4t TR 2023'!O13</f>
        <v>4656320.1849999996</v>
      </c>
      <c r="P13" s="21">
        <f t="shared" ref="P13:P24" si="5">IF(O13,O13/$O$25,"")</f>
        <v>0.81578400330852041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7</v>
      </c>
      <c r="H14" s="20">
        <f t="shared" si="2"/>
        <v>0.1076923076923077</v>
      </c>
      <c r="I14" s="13">
        <f>'CONTRACTACIO 1r TR 2023'!I14+'CONTRACTACIO 2n TR 2023'!I14+'CONTRACTACIO 3r TR 2023'!I14+'CONTRACTACIO 4t TR 2023'!I14</f>
        <v>489289.56</v>
      </c>
      <c r="J14" s="13">
        <f>'CONTRACTACIO 1r TR 2023'!J14+'CONTRACTACIO 2n TR 2023'!J14+'CONTRACTACIO 3r TR 2023'!J14+'CONTRACTACIO 4t TR 2023'!J14</f>
        <v>592040.3676</v>
      </c>
      <c r="K14" s="21">
        <f t="shared" si="3"/>
        <v>2.0500912072168413E-2</v>
      </c>
      <c r="L14" s="9">
        <f>'CONTRACTACIO 1r TR 2023'!L14+'CONTRACTACIO 2n TR 2023'!L14+'CONTRACTACIO 3r TR 2023'!L14+'CONTRACTACIO 4t TR 2023'!L14</f>
        <v>5</v>
      </c>
      <c r="M14" s="20">
        <f t="shared" si="4"/>
        <v>0.11627906976744186</v>
      </c>
      <c r="N14" s="13">
        <f>'CONTRACTACIO 1r TR 2023'!N14+'CONTRACTACIO 2n TR 2023'!N14+'CONTRACTACIO 3r TR 2023'!N14+'CONTRACTACIO 4t TR 2023'!N14</f>
        <v>226617.66999999998</v>
      </c>
      <c r="O14" s="13">
        <f>'CONTRACTACIO 1r TR 2023'!O14+'CONTRACTACIO 2n TR 2023'!O14+'CONTRACTACIO 3r TR 2023'!O14+'CONTRACTACIO 4t TR 2023'!O14</f>
        <v>274207.38069999998</v>
      </c>
      <c r="P14" s="21">
        <f t="shared" si="5"/>
        <v>4.8040939170120561E-2</v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3</v>
      </c>
      <c r="H15" s="20">
        <f t="shared" si="2"/>
        <v>4.6153846153846156E-2</v>
      </c>
      <c r="I15" s="13">
        <f>'CONTRACTACIO 1r TR 2023'!I15+'CONTRACTACIO 2n TR 2023'!I15+'CONTRACTACIO 3r TR 2023'!I15+'CONTRACTACIO 4t TR 2023'!I15</f>
        <v>17010</v>
      </c>
      <c r="J15" s="13">
        <f>'CONTRACTACIO 1r TR 2023'!J15+'CONTRACTACIO 2n TR 2023'!J15+'CONTRACTACIO 3r TR 2023'!J15+'CONTRACTACIO 4t TR 2023'!J15</f>
        <v>20582.099999999999</v>
      </c>
      <c r="K15" s="21">
        <f t="shared" si="3"/>
        <v>7.1270785820074444E-4</v>
      </c>
      <c r="L15" s="9">
        <f>'CONTRACTACIO 1r TR 2023'!L15+'CONTRACTACIO 2n TR 2023'!L15+'CONTRACTACIO 3r TR 2023'!L15+'CONTRACTACIO 4t TR 2023'!L15</f>
        <v>1</v>
      </c>
      <c r="M15" s="20">
        <f t="shared" si="4"/>
        <v>2.3255813953488372E-2</v>
      </c>
      <c r="N15" s="13">
        <f>'CONTRACTACIO 1r TR 2023'!N15+'CONTRACTACIO 2n TR 2023'!N15+'CONTRACTACIO 3r TR 2023'!N15+'CONTRACTACIO 4t TR 2023'!N15</f>
        <v>9900</v>
      </c>
      <c r="O15" s="13">
        <f>'CONTRACTACIO 1r TR 2023'!O15+'CONTRACTACIO 2n TR 2023'!O15+'CONTRACTACIO 3r TR 2023'!O15+'CONTRACTACIO 4t TR 2023'!O15</f>
        <v>11979</v>
      </c>
      <c r="P15" s="21">
        <f t="shared" si="5"/>
        <v>2.0987123280554144E-3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6</v>
      </c>
      <c r="H18" s="20">
        <f t="shared" si="2"/>
        <v>9.2307692307692313E-2</v>
      </c>
      <c r="I18" s="13">
        <f>'CONTRACTACIO 1r TR 2023'!I18+'CONTRACTACIO 2n TR 2023'!I18+'CONTRACTACIO 3r TR 2023'!I18+'CONTRACTACIO 4t TR 2023'!I18</f>
        <v>221029.15</v>
      </c>
      <c r="J18" s="13">
        <f>'CONTRACTACIO 1r TR 2023'!J18+'CONTRACTACIO 2n TR 2023'!J18+'CONTRACTACIO 3r TR 2023'!J18+'CONTRACTACIO 4t TR 2023'!J18</f>
        <v>267445.27149999997</v>
      </c>
      <c r="K18" s="21">
        <f t="shared" si="3"/>
        <v>9.2609766076679062E-3</v>
      </c>
      <c r="L18" s="9">
        <f>'CONTRACTACIO 1r TR 2023'!L18+'CONTRACTACIO 2n TR 2023'!L18+'CONTRACTACIO 3r TR 2023'!L18+'CONTRACTACIO 4t TR 2023'!L18</f>
        <v>3</v>
      </c>
      <c r="M18" s="20">
        <f t="shared" si="4"/>
        <v>6.9767441860465115E-2</v>
      </c>
      <c r="N18" s="13">
        <f>'CONTRACTACIO 1r TR 2023'!N18+'CONTRACTACIO 2n TR 2023'!N18+'CONTRACTACIO 3r TR 2023'!N18+'CONTRACTACIO 4t TR 2023'!N18</f>
        <v>498249</v>
      </c>
      <c r="O18" s="13">
        <f>'CONTRACTACIO 1r TR 2023'!O18+'CONTRACTACIO 2n TR 2023'!O18+'CONTRACTACIO 3r TR 2023'!O18+'CONTRACTACIO 4t TR 2023'!O18</f>
        <v>602881.29</v>
      </c>
      <c r="P18" s="21">
        <f t="shared" si="5"/>
        <v>0.10562437563043255</v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2023'!B19+'CONTRACTACIO 2n TR 2023'!B19+'CONTRACTACIO 3r TR 2023'!B19+'CONTRACTACIO 4t TR 2023'!B19</f>
        <v>7</v>
      </c>
      <c r="C19" s="20">
        <f t="shared" si="0"/>
        <v>0.18421052631578946</v>
      </c>
      <c r="D19" s="13">
        <f>'CONTRACTACIO 1r TR 2023'!D19+'CONTRACTACIO 2n TR 2023'!D19+'CONTRACTACIO 3r TR 2023'!D19+'CONTRACTACIO 4t TR 2023'!D19</f>
        <v>75579.62</v>
      </c>
      <c r="E19" s="13">
        <f>'CONTRACTACIO 1r TR 2023'!E19+'CONTRACTACIO 2n TR 2023'!E19+'CONTRACTACIO 3r TR 2023'!E19+'CONTRACTACIO 4t TR 2023'!E19</f>
        <v>91451.337500000009</v>
      </c>
      <c r="F19" s="21">
        <f t="shared" si="1"/>
        <v>9.9190150702004303E-3</v>
      </c>
      <c r="G19" s="9">
        <f>'CONTRACTACIO 1r TR 2023'!G19+'CONTRACTACIO 2n TR 2023'!G19+'CONTRACTACIO 3r TR 2023'!G19+'CONTRACTACIO 4t TR 2023'!G19</f>
        <v>10</v>
      </c>
      <c r="H19" s="20">
        <f t="shared" si="2"/>
        <v>0.15384615384615385</v>
      </c>
      <c r="I19" s="13">
        <f>'CONTRACTACIO 1r TR 2023'!I19+'CONTRACTACIO 2n TR 2023'!I19+'CONTRACTACIO 3r TR 2023'!I19+'CONTRACTACIO 4t TR 2023'!I19</f>
        <v>87231.87</v>
      </c>
      <c r="J19" s="13">
        <f>'CONTRACTACIO 1r TR 2023'!J19+'CONTRACTACIO 2n TR 2023'!J19+'CONTRACTACIO 3r TR 2023'!J19+'CONTRACTACIO 4t TR 2023'!J19</f>
        <v>105550.56659999999</v>
      </c>
      <c r="K19" s="21">
        <f t="shared" si="3"/>
        <v>3.6549583498943759E-3</v>
      </c>
      <c r="L19" s="9">
        <f>'CONTRACTACIO 1r TR 2023'!L19+'CONTRACTACIO 2n TR 2023'!L19+'CONTRACTACIO 3r TR 2023'!L19+'CONTRACTACIO 4t TR 2023'!L19</f>
        <v>1</v>
      </c>
      <c r="M19" s="20">
        <f t="shared" si="4"/>
        <v>2.3255813953488372E-2</v>
      </c>
      <c r="N19" s="13">
        <f>'CONTRACTACIO 1r TR 2023'!N19+'CONTRACTACIO 2n TR 2023'!N19+'CONTRACTACIO 3r TR 2023'!N19+'CONTRACTACIO 4t TR 2023'!N19</f>
        <v>4205</v>
      </c>
      <c r="O19" s="13">
        <f>'CONTRACTACIO 1r TR 2023'!O19+'CONTRACTACIO 2n TR 2023'!O19+'CONTRACTACIO 3r TR 2023'!O19+'CONTRACTACIO 4t TR 2023'!O19</f>
        <v>5088.05</v>
      </c>
      <c r="P19" s="21">
        <f t="shared" si="5"/>
        <v>8.914227615629311E-4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2023'!B20+'CONTRACTACIO 2n TR 2023'!B20+'CONTRACTACIO 3r TR 2023'!B20+'CONTRACTACIO 4t TR 2023'!B20</f>
        <v>1</v>
      </c>
      <c r="C20" s="20">
        <f t="shared" si="0"/>
        <v>2.6315789473684209E-2</v>
      </c>
      <c r="D20" s="13">
        <f>'CONTRACTACIO 1r TR 2023'!D20+'CONTRACTACIO 2n TR 2023'!D20+'CONTRACTACIO 3r TR 2023'!D20+'CONTRACTACIO 4t TR 2023'!D20</f>
        <v>19090</v>
      </c>
      <c r="E20" s="13">
        <f>'CONTRACTACIO 1r TR 2023'!E20+'CONTRACTACIO 2n TR 2023'!E20+'CONTRACTACIO 3r TR 2023'!E20+'CONTRACTACIO 4t TR 2023'!E20</f>
        <v>23098.899999999998</v>
      </c>
      <c r="F20" s="21">
        <f t="shared" si="1"/>
        <v>2.5053579692593635E-3</v>
      </c>
      <c r="G20" s="9">
        <f>'CONTRACTACIO 1r TR 2023'!G20+'CONTRACTACIO 2n TR 2023'!G20+'CONTRACTACIO 3r TR 2023'!G20+'CONTRACTACIO 4t TR 2023'!G20</f>
        <v>16</v>
      </c>
      <c r="H20" s="20">
        <f t="shared" si="2"/>
        <v>0.24615384615384617</v>
      </c>
      <c r="I20" s="13">
        <f>'CONTRACTACIO 1r TR 2023'!I20+'CONTRACTACIO 2n TR 2023'!I20+'CONTRACTACIO 3r TR 2023'!I20+'CONTRACTACIO 4t TR 2023'!I20</f>
        <v>79167.819999999992</v>
      </c>
      <c r="J20" s="13">
        <f>'CONTRACTACIO 1r TR 2023'!J20+'CONTRACTACIO 2n TR 2023'!J20+'CONTRACTACIO 3r TR 2023'!J20+'CONTRACTACIO 4t TR 2023'!J20</f>
        <v>95793.061399999991</v>
      </c>
      <c r="K20" s="21">
        <f t="shared" si="3"/>
        <v>3.3170797742157706E-3</v>
      </c>
      <c r="L20" s="9">
        <f>'CONTRACTACIO 1r TR 2023'!L20+'CONTRACTACIO 2n TR 2023'!L20+'CONTRACTACIO 3r TR 2023'!L20+'CONTRACTACIO 4t TR 2023'!L20</f>
        <v>12</v>
      </c>
      <c r="M20" s="20">
        <f t="shared" si="4"/>
        <v>0.27906976744186046</v>
      </c>
      <c r="N20" s="13">
        <f>'CONTRACTACIO 1r TR 2023'!N20+'CONTRACTACIO 2n TR 2023'!N20+'CONTRACTACIO 3r TR 2023'!N20+'CONTRACTACIO 4t TR 2023'!N20</f>
        <v>130008.01</v>
      </c>
      <c r="O20" s="13">
        <f>'CONTRACTACIO 1r TR 2023'!O20+'CONTRACTACIO 2n TR 2023'!O20+'CONTRACTACIO 3r TR 2023'!O20+'CONTRACTACIO 4t TR 2023'!O20</f>
        <v>157309.69209999999</v>
      </c>
      <c r="P20" s="21">
        <f t="shared" si="5"/>
        <v>2.7560546801308237E-2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0</v>
      </c>
      <c r="H23" s="66" t="str">
        <f t="shared" si="2"/>
        <v/>
      </c>
      <c r="I23" s="77">
        <f>'CONTRACTACIO 1r TR 2023'!I23+'CONTRACTACIO 2n TR 2023'!I23+'CONTRACTACIO 3r TR 2023'!I23+'CONTRACTACIO 4t TR 2023'!I23</f>
        <v>0</v>
      </c>
      <c r="J23" s="78">
        <f>'CONTRACTACIO 1r TR 2023'!J23+'CONTRACTACIO 2n TR 2023'!J23+'CONTRACTACIO 3r TR 2023'!J23+'CONTRACTACIO 4t TR 2023'!J23</f>
        <v>0</v>
      </c>
      <c r="K23" s="67" t="str">
        <f t="shared" si="3"/>
        <v/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38</v>
      </c>
      <c r="C25" s="17">
        <f t="shared" si="12"/>
        <v>1</v>
      </c>
      <c r="D25" s="18">
        <f t="shared" si="12"/>
        <v>7619669.6200000001</v>
      </c>
      <c r="E25" s="18">
        <f t="shared" si="12"/>
        <v>9219800.2375000007</v>
      </c>
      <c r="F25" s="19">
        <f t="shared" si="12"/>
        <v>0.99999999999999989</v>
      </c>
      <c r="G25" s="16">
        <f t="shared" si="12"/>
        <v>65</v>
      </c>
      <c r="H25" s="17">
        <f t="shared" si="12"/>
        <v>1</v>
      </c>
      <c r="I25" s="18">
        <f t="shared" si="12"/>
        <v>23866721.549999997</v>
      </c>
      <c r="J25" s="18">
        <f t="shared" si="12"/>
        <v>28878733.078600001</v>
      </c>
      <c r="K25" s="19">
        <f t="shared" si="12"/>
        <v>1</v>
      </c>
      <c r="L25" s="16">
        <f t="shared" si="12"/>
        <v>43</v>
      </c>
      <c r="M25" s="17">
        <f t="shared" si="12"/>
        <v>1</v>
      </c>
      <c r="N25" s="18">
        <f t="shared" si="12"/>
        <v>4717178.18</v>
      </c>
      <c r="O25" s="18">
        <f t="shared" si="12"/>
        <v>5707785.5977999987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tr">
        <f>'CONTRACTACIO 1r TR 2023'!A28:Q28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2" t="s">
        <v>10</v>
      </c>
      <c r="B31" s="155" t="s">
        <v>17</v>
      </c>
      <c r="C31" s="156"/>
      <c r="D31" s="156"/>
      <c r="E31" s="156"/>
      <c r="F31" s="157"/>
      <c r="G31" s="25"/>
      <c r="H31" s="54"/>
      <c r="I31" s="54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3"/>
      <c r="B32" s="158"/>
      <c r="C32" s="159"/>
      <c r="D32" s="159"/>
      <c r="E32" s="159"/>
      <c r="F32" s="160"/>
      <c r="G32" s="25"/>
      <c r="J32" s="163"/>
      <c r="K32" s="164"/>
      <c r="L32" s="167"/>
      <c r="M32" s="168"/>
      <c r="N32" s="168"/>
      <c r="O32" s="168"/>
      <c r="P32" s="16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4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5"/>
      <c r="K33" s="166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74</v>
      </c>
      <c r="C34" s="8">
        <f t="shared" ref="C34:C40" si="14">IF(B34,B34/$B$46,"")</f>
        <v>0.50684931506849318</v>
      </c>
      <c r="D34" s="10">
        <f t="shared" ref="D34:D43" si="15">D13+I13+N13+S13+X13+AC13</f>
        <v>34346191.649999999</v>
      </c>
      <c r="E34" s="11">
        <f t="shared" ref="E34:E43" si="16">E13+J13+O13+T13+Y13+AD13</f>
        <v>41558891.896500006</v>
      </c>
      <c r="F34" s="21">
        <f t="shared" ref="F34:F40" si="17">IF(E34,E34/$E$46,"")</f>
        <v>0.94869628233732106</v>
      </c>
      <c r="J34" s="150" t="s">
        <v>3</v>
      </c>
      <c r="K34" s="151"/>
      <c r="L34" s="57">
        <f>B25</f>
        <v>38</v>
      </c>
      <c r="M34" s="8">
        <f t="shared" ref="M34:M39" si="18">IF(L34,L34/$L$40,"")</f>
        <v>0.26027397260273971</v>
      </c>
      <c r="N34" s="58">
        <f>D25</f>
        <v>7619669.6200000001</v>
      </c>
      <c r="O34" s="58">
        <f>E25</f>
        <v>9219800.2375000007</v>
      </c>
      <c r="P34" s="59">
        <f t="shared" ref="P34:P39" si="19">IF(O34,O34/$O$40,"")</f>
        <v>0.2104673587301695</v>
      </c>
    </row>
    <row r="35" spans="1:33" s="25" customFormat="1" ht="30" customHeight="1" x14ac:dyDescent="0.3">
      <c r="A35" s="43" t="s">
        <v>18</v>
      </c>
      <c r="B35" s="12">
        <f t="shared" si="13"/>
        <v>12</v>
      </c>
      <c r="C35" s="8">
        <f t="shared" si="14"/>
        <v>8.2191780821917804E-2</v>
      </c>
      <c r="D35" s="13">
        <f t="shared" si="15"/>
        <v>715907.23</v>
      </c>
      <c r="E35" s="14">
        <f t="shared" si="16"/>
        <v>866247.74829999998</v>
      </c>
      <c r="F35" s="21">
        <f t="shared" si="17"/>
        <v>1.9774493036097913E-2</v>
      </c>
      <c r="J35" s="146" t="s">
        <v>1</v>
      </c>
      <c r="K35" s="147"/>
      <c r="L35" s="60">
        <f>G25</f>
        <v>65</v>
      </c>
      <c r="M35" s="8">
        <f t="shared" si="18"/>
        <v>0.4452054794520548</v>
      </c>
      <c r="N35" s="61">
        <f>I25</f>
        <v>23866721.549999997</v>
      </c>
      <c r="O35" s="61">
        <f>J25</f>
        <v>28878733.078600001</v>
      </c>
      <c r="P35" s="59">
        <f t="shared" si="19"/>
        <v>0.65923669905614024</v>
      </c>
    </row>
    <row r="36" spans="1:33" s="25" customFormat="1" ht="30" customHeight="1" x14ac:dyDescent="0.3">
      <c r="A36" s="43" t="s">
        <v>19</v>
      </c>
      <c r="B36" s="12">
        <f t="shared" si="13"/>
        <v>4</v>
      </c>
      <c r="C36" s="8">
        <f t="shared" si="14"/>
        <v>2.7397260273972601E-2</v>
      </c>
      <c r="D36" s="13">
        <f t="shared" si="15"/>
        <v>26910</v>
      </c>
      <c r="E36" s="14">
        <f t="shared" si="16"/>
        <v>32561.1</v>
      </c>
      <c r="F36" s="21">
        <f t="shared" si="17"/>
        <v>7.4329687605109794E-4</v>
      </c>
      <c r="J36" s="146" t="s">
        <v>2</v>
      </c>
      <c r="K36" s="147"/>
      <c r="L36" s="60">
        <f>L25</f>
        <v>43</v>
      </c>
      <c r="M36" s="8">
        <f t="shared" si="18"/>
        <v>0.29452054794520549</v>
      </c>
      <c r="N36" s="61">
        <f>N25</f>
        <v>4717178.18</v>
      </c>
      <c r="O36" s="61">
        <f>O25</f>
        <v>5707785.5977999987</v>
      </c>
      <c r="P36" s="59">
        <f t="shared" si="19"/>
        <v>0.1302959422136902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6" t="s">
        <v>5</v>
      </c>
      <c r="K38" s="147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9</v>
      </c>
      <c r="C39" s="8">
        <f t="shared" si="14"/>
        <v>6.1643835616438353E-2</v>
      </c>
      <c r="D39" s="13">
        <f t="shared" si="15"/>
        <v>719278.15</v>
      </c>
      <c r="E39" s="22">
        <f t="shared" si="16"/>
        <v>870326.56150000007</v>
      </c>
      <c r="F39" s="21">
        <f t="shared" si="17"/>
        <v>1.9867603192375068E-2</v>
      </c>
      <c r="G39" s="25"/>
      <c r="H39" s="25"/>
      <c r="I39" s="25"/>
      <c r="J39" s="146" t="s">
        <v>4</v>
      </c>
      <c r="K39" s="147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18</v>
      </c>
      <c r="C40" s="8">
        <f t="shared" si="14"/>
        <v>0.12328767123287671</v>
      </c>
      <c r="D40" s="13">
        <f t="shared" si="15"/>
        <v>167016.49</v>
      </c>
      <c r="E40" s="23">
        <f t="shared" si="16"/>
        <v>202089.95409999997</v>
      </c>
      <c r="F40" s="21">
        <f t="shared" si="17"/>
        <v>4.6132603494304482E-3</v>
      </c>
      <c r="G40" s="25"/>
      <c r="H40" s="25"/>
      <c r="I40" s="25"/>
      <c r="J40" s="148" t="s">
        <v>0</v>
      </c>
      <c r="K40" s="149"/>
      <c r="L40" s="83">
        <f>SUM(L34:L39)</f>
        <v>146</v>
      </c>
      <c r="M40" s="17">
        <f>SUM(M34:M39)</f>
        <v>1</v>
      </c>
      <c r="N40" s="84">
        <f>SUM(N34:N39)</f>
        <v>36203569.349999994</v>
      </c>
      <c r="O40" s="85">
        <f>SUM(O34:O39)</f>
        <v>43806318.913900003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29</v>
      </c>
      <c r="C41" s="8">
        <f>IF(B41,B41/$B$46,"")</f>
        <v>0.19863013698630136</v>
      </c>
      <c r="D41" s="13">
        <f t="shared" si="15"/>
        <v>228265.83</v>
      </c>
      <c r="E41" s="23">
        <f t="shared" si="16"/>
        <v>276201.65349999996</v>
      </c>
      <c r="F41" s="21">
        <f>IF(E41,E41/$E$46,"")</f>
        <v>6.3050642087244526E-3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146</v>
      </c>
      <c r="C46" s="17">
        <f>SUM(C34:C45)</f>
        <v>1</v>
      </c>
      <c r="D46" s="18">
        <f>SUM(D34:D45)</f>
        <v>36203569.349999994</v>
      </c>
      <c r="E46" s="18">
        <f>SUM(E34:E45)</f>
        <v>43806318.913900003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2023-11-30T11:33:45Z</dcterms:modified>
</cp:coreProperties>
</file>