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10900" tabRatio="700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B39" i="7" s="1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25" i="6" s="1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25" i="6" s="1"/>
  <c r="H17" i="6"/>
  <c r="H21" i="6"/>
  <c r="F15" i="6"/>
  <c r="F16" i="6"/>
  <c r="F25" i="6" s="1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N40" i="5" s="1"/>
  <c r="AA25" i="5"/>
  <c r="L39" i="5" s="1"/>
  <c r="M39" i="5" s="1"/>
  <c r="E25" i="5"/>
  <c r="O34" i="5" s="1"/>
  <c r="J25" i="5"/>
  <c r="O35" i="5" s="1"/>
  <c r="P35" i="5" s="1"/>
  <c r="O25" i="5"/>
  <c r="O36" i="5"/>
  <c r="T25" i="5"/>
  <c r="O37" i="5"/>
  <c r="P37" i="5" s="1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25" i="5" s="1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N40" i="4" s="1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Y25" i="1"/>
  <c r="O38" i="1" s="1"/>
  <c r="P38" i="1" s="1"/>
  <c r="I25" i="1"/>
  <c r="N35" i="1"/>
  <c r="N25" i="1"/>
  <c r="N36" i="1" s="1"/>
  <c r="N40" i="1" s="1"/>
  <c r="D25" i="1"/>
  <c r="N34" i="1"/>
  <c r="X25" i="1"/>
  <c r="N38" i="1" s="1"/>
  <c r="G25" i="1"/>
  <c r="L35" i="1" s="1"/>
  <c r="H22" i="1"/>
  <c r="L25" i="1"/>
  <c r="L36" i="1" s="1"/>
  <c r="M20" i="1"/>
  <c r="V25" i="1"/>
  <c r="L38" i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5" i="1" s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O34" i="6"/>
  <c r="O40" i="6" s="1"/>
  <c r="F22" i="6"/>
  <c r="C22" i="6"/>
  <c r="W25" i="1"/>
  <c r="F45" i="1"/>
  <c r="H20" i="6"/>
  <c r="H19" i="6"/>
  <c r="M18" i="6"/>
  <c r="M13" i="6"/>
  <c r="M25" i="6"/>
  <c r="P19" i="6"/>
  <c r="P14" i="6"/>
  <c r="Z21" i="6"/>
  <c r="L35" i="6"/>
  <c r="M35" i="6" s="1"/>
  <c r="M36" i="6"/>
  <c r="H22" i="6"/>
  <c r="O35" i="6"/>
  <c r="P35" i="6" s="1"/>
  <c r="K22" i="6"/>
  <c r="AB25" i="6"/>
  <c r="M13" i="5"/>
  <c r="M25" i="5" s="1"/>
  <c r="AB25" i="5"/>
  <c r="L35" i="5"/>
  <c r="H22" i="5"/>
  <c r="O38" i="5"/>
  <c r="K22" i="5"/>
  <c r="U25" i="5"/>
  <c r="M14" i="4"/>
  <c r="P21" i="4"/>
  <c r="H19" i="4"/>
  <c r="H22" i="4"/>
  <c r="K13" i="4"/>
  <c r="K22" i="4"/>
  <c r="Z21" i="4"/>
  <c r="U25" i="4"/>
  <c r="L34" i="1"/>
  <c r="F20" i="1"/>
  <c r="O34" i="1"/>
  <c r="F13" i="1"/>
  <c r="F25" i="1" s="1"/>
  <c r="C13" i="1"/>
  <c r="K21" i="1"/>
  <c r="H16" i="1"/>
  <c r="H13" i="1"/>
  <c r="H14" i="1"/>
  <c r="H24" i="1"/>
  <c r="Z25" i="1"/>
  <c r="C42" i="1"/>
  <c r="Z18" i="6"/>
  <c r="C20" i="6"/>
  <c r="C13" i="6"/>
  <c r="C25" i="6" s="1"/>
  <c r="F14" i="6"/>
  <c r="K15" i="6"/>
  <c r="R16" i="6"/>
  <c r="R25" i="6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25" i="5" s="1"/>
  <c r="P19" i="5"/>
  <c r="P14" i="5"/>
  <c r="H15" i="5"/>
  <c r="K13" i="5"/>
  <c r="W18" i="5"/>
  <c r="R16" i="5"/>
  <c r="H13" i="5"/>
  <c r="H25" i="5" s="1"/>
  <c r="H20" i="5"/>
  <c r="K19" i="5"/>
  <c r="K20" i="5"/>
  <c r="C14" i="5"/>
  <c r="C25" i="5" s="1"/>
  <c r="C13" i="5"/>
  <c r="E25" i="7"/>
  <c r="O34" i="7" s="1"/>
  <c r="P34" i="7" s="1"/>
  <c r="F23" i="7"/>
  <c r="B46" i="5"/>
  <c r="D46" i="5"/>
  <c r="E46" i="5"/>
  <c r="F43" i="5"/>
  <c r="AE21" i="5"/>
  <c r="AE20" i="5"/>
  <c r="C20" i="5"/>
  <c r="F21" i="5"/>
  <c r="F20" i="5"/>
  <c r="P21" i="5"/>
  <c r="C43" i="6"/>
  <c r="B36" i="7"/>
  <c r="S25" i="7"/>
  <c r="N37" i="7" s="1"/>
  <c r="D39" i="7"/>
  <c r="Z20" i="7"/>
  <c r="P15" i="4"/>
  <c r="H15" i="4"/>
  <c r="H25" i="4" s="1"/>
  <c r="H18" i="4"/>
  <c r="H14" i="4"/>
  <c r="K15" i="4"/>
  <c r="K14" i="4"/>
  <c r="K25" i="4" s="1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5" i="4" s="1"/>
  <c r="F20" i="4"/>
  <c r="K21" i="4"/>
  <c r="AD25" i="7"/>
  <c r="O38" i="7" s="1"/>
  <c r="P38" i="7" s="1"/>
  <c r="H20" i="4"/>
  <c r="W17" i="4"/>
  <c r="O38" i="4"/>
  <c r="E38" i="7"/>
  <c r="Z17" i="4"/>
  <c r="C18" i="4"/>
  <c r="C20" i="4"/>
  <c r="O34" i="4"/>
  <c r="O40" i="4" s="1"/>
  <c r="H13" i="4"/>
  <c r="O35" i="4"/>
  <c r="M13" i="4"/>
  <c r="W20" i="4"/>
  <c r="M20" i="4"/>
  <c r="B46" i="4"/>
  <c r="P20" i="4"/>
  <c r="D46" i="4"/>
  <c r="L36" i="4"/>
  <c r="P18" i="7"/>
  <c r="L35" i="4"/>
  <c r="E46" i="4"/>
  <c r="F43" i="4"/>
  <c r="K22" i="7"/>
  <c r="Z14" i="7"/>
  <c r="Q25" i="7"/>
  <c r="L37" i="7" s="1"/>
  <c r="M37" i="7" s="1"/>
  <c r="B25" i="7"/>
  <c r="L34" i="7" s="1"/>
  <c r="C24" i="7"/>
  <c r="B35" i="7"/>
  <c r="B37" i="7"/>
  <c r="AC25" i="7"/>
  <c r="N38" i="7" s="1"/>
  <c r="D34" i="7"/>
  <c r="E37" i="7"/>
  <c r="E34" i="7"/>
  <c r="M15" i="7"/>
  <c r="D38" i="7"/>
  <c r="E39" i="7"/>
  <c r="E35" i="7"/>
  <c r="E41" i="7"/>
  <c r="D41" i="7"/>
  <c r="D45" i="7"/>
  <c r="E40" i="7"/>
  <c r="E45" i="7"/>
  <c r="AA25" i="7"/>
  <c r="L38" i="7" s="1"/>
  <c r="M38" i="7" s="1"/>
  <c r="B45" i="7"/>
  <c r="D36" i="7"/>
  <c r="E36" i="7"/>
  <c r="D37" i="7"/>
  <c r="C36" i="1"/>
  <c r="C35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P36" i="5"/>
  <c r="F43" i="1"/>
  <c r="F44" i="1"/>
  <c r="F24" i="7"/>
  <c r="C22" i="7"/>
  <c r="C23" i="7"/>
  <c r="C44" i="1"/>
  <c r="Z25" i="6"/>
  <c r="Z25" i="4"/>
  <c r="F15" i="7"/>
  <c r="F22" i="7"/>
  <c r="F42" i="1"/>
  <c r="F36" i="1"/>
  <c r="F35" i="1"/>
  <c r="C36" i="6"/>
  <c r="C41" i="6"/>
  <c r="C39" i="5"/>
  <c r="C43" i="5"/>
  <c r="AE25" i="5"/>
  <c r="C36" i="4"/>
  <c r="C43" i="4"/>
  <c r="W25" i="4"/>
  <c r="C45" i="1"/>
  <c r="C37" i="1"/>
  <c r="C15" i="7"/>
  <c r="K24" i="7"/>
  <c r="F37" i="6"/>
  <c r="F41" i="6"/>
  <c r="C39" i="6"/>
  <c r="C37" i="6"/>
  <c r="F40" i="6"/>
  <c r="F36" i="6"/>
  <c r="C35" i="6"/>
  <c r="F35" i="6"/>
  <c r="K25" i="6"/>
  <c r="M37" i="6"/>
  <c r="P37" i="6"/>
  <c r="U13" i="7"/>
  <c r="U16" i="7"/>
  <c r="F45" i="6"/>
  <c r="C34" i="6"/>
  <c r="F34" i="6"/>
  <c r="P38" i="6"/>
  <c r="F39" i="6"/>
  <c r="AB18" i="7"/>
  <c r="AB19" i="7"/>
  <c r="P36" i="6"/>
  <c r="C40" i="6"/>
  <c r="C45" i="6"/>
  <c r="C45" i="5"/>
  <c r="F39" i="5"/>
  <c r="F45" i="5"/>
  <c r="K2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M34" i="5"/>
  <c r="M35" i="5"/>
  <c r="W20" i="7"/>
  <c r="AE18" i="7"/>
  <c r="AE21" i="7"/>
  <c r="AE17" i="7"/>
  <c r="F35" i="4"/>
  <c r="F36" i="4"/>
  <c r="M25" i="4"/>
  <c r="C38" i="4"/>
  <c r="C35" i="4"/>
  <c r="F38" i="4"/>
  <c r="F42" i="4"/>
  <c r="F45" i="4"/>
  <c r="C45" i="4"/>
  <c r="K15" i="7"/>
  <c r="K14" i="7"/>
  <c r="K16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C41" i="4"/>
  <c r="M13" i="7"/>
  <c r="F40" i="4"/>
  <c r="F41" i="4"/>
  <c r="P13" i="7"/>
  <c r="P15" i="7"/>
  <c r="P14" i="7"/>
  <c r="P19" i="7"/>
  <c r="M14" i="7"/>
  <c r="H15" i="7"/>
  <c r="H16" i="7"/>
  <c r="H14" i="7"/>
  <c r="H24" i="7"/>
  <c r="P34" i="1"/>
  <c r="M38" i="1"/>
  <c r="M34" i="1"/>
  <c r="F43" i="7"/>
  <c r="C38" i="7"/>
  <c r="C43" i="7"/>
  <c r="P35" i="4"/>
  <c r="P37" i="4"/>
  <c r="P38" i="4"/>
  <c r="F38" i="7"/>
  <c r="M35" i="4"/>
  <c r="M37" i="4"/>
  <c r="M36" i="4"/>
  <c r="M34" i="4"/>
  <c r="F35" i="7"/>
  <c r="F45" i="7"/>
  <c r="F37" i="7"/>
  <c r="F36" i="7"/>
  <c r="C37" i="7"/>
  <c r="C36" i="7"/>
  <c r="C35" i="7"/>
  <c r="C45" i="7"/>
  <c r="C39" i="1" l="1"/>
  <c r="H18" i="1"/>
  <c r="K13" i="1"/>
  <c r="B46" i="1"/>
  <c r="C40" i="1" s="1"/>
  <c r="K20" i="1"/>
  <c r="O35" i="1"/>
  <c r="H20" i="1"/>
  <c r="J25" i="7"/>
  <c r="D46" i="1"/>
  <c r="B40" i="7"/>
  <c r="H19" i="1"/>
  <c r="E46" i="1"/>
  <c r="N25" i="7"/>
  <c r="N36" i="7" s="1"/>
  <c r="M25" i="1"/>
  <c r="C41" i="1"/>
  <c r="F46" i="6"/>
  <c r="N40" i="6"/>
  <c r="L40" i="6"/>
  <c r="M34" i="6"/>
  <c r="M40" i="6" s="1"/>
  <c r="E46" i="6"/>
  <c r="C46" i="6"/>
  <c r="P34" i="6"/>
  <c r="P40" i="6" s="1"/>
  <c r="B46" i="6"/>
  <c r="M36" i="5"/>
  <c r="L40" i="5"/>
  <c r="P34" i="5"/>
  <c r="P40" i="5" s="1"/>
  <c r="O40" i="5"/>
  <c r="M40" i="5"/>
  <c r="L25" i="7"/>
  <c r="C46" i="5"/>
  <c r="F46" i="5"/>
  <c r="M40" i="4"/>
  <c r="P40" i="4"/>
  <c r="M38" i="4"/>
  <c r="L40" i="4"/>
  <c r="R25" i="7"/>
  <c r="G25" i="7"/>
  <c r="L35" i="7" s="1"/>
  <c r="AB25" i="7"/>
  <c r="D42" i="7"/>
  <c r="D46" i="7" s="1"/>
  <c r="AE25" i="7"/>
  <c r="C46" i="4"/>
  <c r="C25" i="7"/>
  <c r="F25" i="7"/>
  <c r="U25" i="7"/>
  <c r="F46" i="4"/>
  <c r="O40" i="1"/>
  <c r="P36" i="1" s="1"/>
  <c r="M34" i="7"/>
  <c r="L40" i="1"/>
  <c r="M35" i="1" s="1"/>
  <c r="W25" i="7"/>
  <c r="Z25" i="7"/>
  <c r="B42" i="7"/>
  <c r="Y25" i="7"/>
  <c r="O39" i="7" s="1"/>
  <c r="P39" i="7" s="1"/>
  <c r="O25" i="7"/>
  <c r="O36" i="7" s="1"/>
  <c r="I25" i="7"/>
  <c r="N35" i="7" s="1"/>
  <c r="N40" i="7" s="1"/>
  <c r="E42" i="7"/>
  <c r="V25" i="7"/>
  <c r="L39" i="7" s="1"/>
  <c r="M39" i="7" s="1"/>
  <c r="K13" i="7" l="1"/>
  <c r="K18" i="7"/>
  <c r="F34" i="1"/>
  <c r="F39" i="1"/>
  <c r="C34" i="1"/>
  <c r="C46" i="1" s="1"/>
  <c r="H18" i="7"/>
  <c r="K25" i="1"/>
  <c r="H25" i="1"/>
  <c r="H13" i="7"/>
  <c r="P35" i="1"/>
  <c r="P40" i="1" s="1"/>
  <c r="O35" i="7"/>
  <c r="O40" i="7" s="1"/>
  <c r="K19" i="7"/>
  <c r="K20" i="7"/>
  <c r="F41" i="1"/>
  <c r="F40" i="1"/>
  <c r="H19" i="7"/>
  <c r="P20" i="7"/>
  <c r="P25" i="7" s="1"/>
  <c r="M36" i="1"/>
  <c r="M40" i="1" s="1"/>
  <c r="L36" i="7"/>
  <c r="M20" i="7"/>
  <c r="M25" i="7" s="1"/>
  <c r="H20" i="7"/>
  <c r="L40" i="7"/>
  <c r="M35" i="7" s="1"/>
  <c r="F42" i="7"/>
  <c r="E46" i="7"/>
  <c r="C42" i="7"/>
  <c r="B46" i="7"/>
  <c r="C39" i="7" s="1"/>
  <c r="F34" i="7" l="1"/>
  <c r="F39" i="7"/>
  <c r="C40" i="7"/>
  <c r="C41" i="7"/>
  <c r="C46" i="7" s="1"/>
  <c r="C34" i="7"/>
  <c r="K25" i="7"/>
  <c r="P35" i="7"/>
  <c r="P36" i="7"/>
  <c r="F41" i="7"/>
  <c r="F40" i="7"/>
  <c r="F46" i="1"/>
  <c r="H25" i="7"/>
  <c r="M36" i="7"/>
  <c r="M40" i="7" s="1"/>
  <c r="F46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<sst xmlns="http://schemas.openxmlformats.org/spreadsheetml/2006/main" count="457" uniqueCount="62">
  <si>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</si>
  <si>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</si>
  <si>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</si>
  <si>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</si>
  <si>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</si>
  <si>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</si>
  <si>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</si>
  <si>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</si>
  <si>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</si>
  <si>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</si>
  <si>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</si>
  <si>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</si>
  <si>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</si>
  <si>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</si>
  <si>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</si>
  <si>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</si>
  <si>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</si>
  <si>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</si>
  <si>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</si>
  <si>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</si>
  <si>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</si>
  <si>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</si>
  <si>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</si>
  <si>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</si>
  <si>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</si>
  <si>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</si>
  <si>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</si>
  <si>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</si>
  <si>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</si>
  <si>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</si>
  <si>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</si>
  <si>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</si>
  <si>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</si>
  <si>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</si>
  <si>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</si>
  <si>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</si>
  <si>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</si>
  <si>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</si>
  <si>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</si>
  <si>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</si>
  <si>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</si>
  <si>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</si>
  <si>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</si>
  <si>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</si>
  <si>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</si>
  <si>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</si>
  <si>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</si>
  <si>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</si>
  <si>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</si>
  <si>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</si>
  <si>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</si>
  <si>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</si>
  <si>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</si>
  <si>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</si>
  <si>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</si>
  <si>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</si>
  <si>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</si>
  <si>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</si>
  <si>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</si>
  <si>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</si>
  <si>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</si>
  <si>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Fundació Barcelona Institute of technology for the habitat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</si>
</sst>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200332.44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15610.996499999999</c:v>
                </c:pt>
                <c:pt idx="6">
                  <c:v>9317</c:v>
                </c:pt>
                <c:pt idx="7">
                  <c:v>35532.3488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259582.78530000002</c:v>
                </c:pt>
                <c:pt idx="2">
                  <c:v>1210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8" zoomScale="70" zoomScaleNormal="70" workbookViewId="0">
      <selection activeCell="J18" sqref="J18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6.25E-2</v>
      </c>
      <c r="I13" s="4">
        <v>165564</v>
      </c>
      <c r="J13" s="5">
        <v>200332.44</v>
      </c>
      <c r="K13" s="21">
        <f t="shared" ref="K13:K24" si="3">IF(J13,J13/$J$25,"")</f>
        <v>0.77174778662027088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6.25E-2</v>
      </c>
      <c r="I18" s="69">
        <v>12901.65</v>
      </c>
      <c r="J18" s="70">
        <v>15610.996499999999</v>
      </c>
      <c r="K18" s="67">
        <f t="shared" si="3"/>
        <v>6.013879727023639E-2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0.1875</v>
      </c>
      <c r="I19" s="6">
        <v>7700</v>
      </c>
      <c r="J19" s="7">
        <v>9317</v>
      </c>
      <c r="K19" s="21">
        <f t="shared" si="3"/>
        <v>3.5892210607233972E-2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0.6875</v>
      </c>
      <c r="I20" s="69">
        <v>28750</v>
      </c>
      <c r="J20" s="70">
        <v>34322.3488</v>
      </c>
      <c r="K20" s="67">
        <f t="shared" si="3"/>
        <v>0.13222120550225869</v>
      </c>
      <c r="L20" s="68">
        <v>1</v>
      </c>
      <c r="M20" s="66">
        <f t="shared" si="4"/>
        <v>1</v>
      </c>
      <c r="N20" s="69">
        <v>1000</v>
      </c>
      <c r="O20" s="70">
        <v>1210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16</v>
      </c>
      <c r="H25" s="17">
        <f t="shared" si="12"/>
        <v>1</v>
      </c>
      <c r="I25" s="18">
        <f t="shared" si="12"/>
        <v>214915.65</v>
      </c>
      <c r="J25" s="18">
        <f t="shared" si="12"/>
        <v>259582.78530000002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1000</v>
      </c>
      <c r="O25" s="18">
        <f t="shared" si="12"/>
        <v>1210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2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hidden="1" customHeight="1" x14ac:dyDescent="0.3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5.8823529411764705E-2</v>
      </c>
      <c r="D34" s="10">
        <f t="shared" ref="D34:D45" si="15">D13+I13+N13+S13+AC13+X13</f>
        <v>165564</v>
      </c>
      <c r="E34" s="11">
        <f t="shared" ref="E34:E45" si="16">E13+J13+O13+T13+AD13+Y13</f>
        <v>200332.44</v>
      </c>
      <c r="F34" s="21">
        <f t="shared" ref="F34:F43" si="17">IF(E34,E34/$E$46,"")</f>
        <v>0.7681671092609017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16</v>
      </c>
      <c r="M35" s="8">
        <f t="shared" si="18"/>
        <v>0.94117647058823528</v>
      </c>
      <c r="N35" s="61">
        <f>I25</f>
        <v>214915.65</v>
      </c>
      <c r="O35" s="61">
        <f>J25</f>
        <v>259582.78530000002</v>
      </c>
      <c r="P35" s="59">
        <f t="shared" si="19"/>
        <v>0.99536030109648899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</v>
      </c>
      <c r="M36" s="8">
        <f t="shared" si="18"/>
        <v>5.8823529411764705E-2</v>
      </c>
      <c r="N36" s="61">
        <f>N25</f>
        <v>1000</v>
      </c>
      <c r="O36" s="61">
        <f>O25</f>
        <v>1210</v>
      </c>
      <c r="P36" s="59">
        <f t="shared" si="19"/>
        <v>4.6396989035110397E-3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1</v>
      </c>
      <c r="C39" s="8">
        <f t="shared" si="14"/>
        <v>5.8823529411764705E-2</v>
      </c>
      <c r="D39" s="13">
        <f t="shared" si="15"/>
        <v>12901.65</v>
      </c>
      <c r="E39" s="22">
        <f t="shared" si="16"/>
        <v>15610.996499999999</v>
      </c>
      <c r="F39" s="21">
        <f t="shared" si="17"/>
        <v>5.9859771358483201E-2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3</v>
      </c>
      <c r="C40" s="8">
        <f t="shared" si="14"/>
        <v>0.17647058823529413</v>
      </c>
      <c r="D40" s="13">
        <f t="shared" si="15"/>
        <v>7700</v>
      </c>
      <c r="E40" s="23">
        <f t="shared" si="16"/>
        <v>9317</v>
      </c>
      <c r="F40" s="21">
        <f t="shared" si="17"/>
        <v>3.5725681557035004E-2</v>
      </c>
      <c r="G40" s="25"/>
      <c r="J40" s="104" t="s">
        <v>0</v>
      </c>
      <c r="K40" s="105"/>
      <c r="L40" s="83">
        <f>SUM(L34:L39)</f>
        <v>17</v>
      </c>
      <c r="M40" s="17">
        <f>SUM(M34:M39)</f>
        <v>1</v>
      </c>
      <c r="N40" s="84">
        <f>SUM(N34:N39)</f>
        <v>215915.65</v>
      </c>
      <c r="O40" s="85">
        <f>SUM(O34:O39)</f>
        <v>260792.78530000002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12</v>
      </c>
      <c r="C41" s="8">
        <f t="shared" si="14"/>
        <v>0.70588235294117652</v>
      </c>
      <c r="D41" s="13">
        <f t="shared" si="15"/>
        <v>29750</v>
      </c>
      <c r="E41" s="23">
        <f t="shared" si="16"/>
        <v>35532.3488</v>
      </c>
      <c r="F41" s="21">
        <f t="shared" si="17"/>
        <v>0.13624743782358001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17</v>
      </c>
      <c r="C46" s="17">
        <f>SUM(C34:C45)</f>
        <v>1</v>
      </c>
      <c r="D46" s="18">
        <f>SUM(D34:D45)</f>
        <v>215915.65</v>
      </c>
      <c r="E46" s="18">
        <f>SUM(E34:E45)</f>
        <v>260792.78530000002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Barcelona Institute of technology for the habitat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2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Barcelona Institute of technology for the habitat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2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21" sqref="A21:XFD21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Barcelona Institute of technology for the habitat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2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21" sqref="A21:XFD21"/>
    </sheetView>
  </sheetViews>
  <sheetFormatPr defaultColWidth="9.08984375" defaultRowHeight="14.5" x14ac:dyDescent="0.35"/>
  <cols>
    <col min="1" max="1" width="30.453125" style="27" customWidth="1"/>
    <col min="2" max="2" width="11.08984375" style="62" customWidth="1"/>
    <col min="3" max="3" width="10.6328125" style="27" customWidth="1"/>
    <col min="4" max="4" width="19.08984375" style="27" customWidth="1"/>
    <col min="5" max="5" width="19.632812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1" width="11.453125" style="27" customWidth="1"/>
    <col min="12" max="12" width="11.6328125" style="27" customWidth="1"/>
    <col min="13" max="13" width="10.6328125" style="27" customWidth="1"/>
    <col min="14" max="14" width="20.0898437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Fundació Barcelona Institute of technology for the habitat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4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4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</v>
      </c>
      <c r="H13" s="20">
        <f t="shared" ref="H13:H24" si="2">IF(G13,G13/$G$25,"")</f>
        <v>6.25E-2</v>
      </c>
      <c r="I13" s="10">
        <f>'CONTRACTACIO 1r TR 2023'!I13+'CONTRACTACIO 2n TR 2023'!I13+'CONTRACTACIO 3r TR 2023'!I13+'CONTRACTACIO 4t TR 2023'!I13</f>
        <v>165564</v>
      </c>
      <c r="J13" s="10">
        <f>'CONTRACTACIO 1r TR 2023'!J13+'CONTRACTACIO 2n TR 2023'!J13+'CONTRACTACIO 3r TR 2023'!J13+'CONTRACTACIO 4t TR 2023'!J13</f>
        <v>200332.44</v>
      </c>
      <c r="K13" s="21">
        <f t="shared" ref="K13:K24" si="3">IF(J13,J13/$J$25,"")</f>
        <v>0.77174778662027088</v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1</v>
      </c>
      <c r="H18" s="20">
        <f t="shared" si="2"/>
        <v>6.25E-2</v>
      </c>
      <c r="I18" s="13">
        <f>'CONTRACTACIO 1r TR 2023'!I18+'CONTRACTACIO 2n TR 2023'!I18+'CONTRACTACIO 3r TR 2023'!I18+'CONTRACTACIO 4t TR 2023'!I18</f>
        <v>12901.65</v>
      </c>
      <c r="J18" s="13">
        <f>'CONTRACTACIO 1r TR 2023'!J18+'CONTRACTACIO 2n TR 2023'!J18+'CONTRACTACIO 3r TR 2023'!J18+'CONTRACTACIO 4t TR 2023'!J18</f>
        <v>15610.996499999999</v>
      </c>
      <c r="K18" s="21">
        <f t="shared" si="3"/>
        <v>6.013879727023639E-2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3</v>
      </c>
      <c r="H19" s="20">
        <f t="shared" si="2"/>
        <v>0.1875</v>
      </c>
      <c r="I19" s="13">
        <f>'CONTRACTACIO 1r TR 2023'!I19+'CONTRACTACIO 2n TR 2023'!I19+'CONTRACTACIO 3r TR 2023'!I19+'CONTRACTACIO 4t TR 2023'!I19</f>
        <v>7700</v>
      </c>
      <c r="J19" s="13">
        <f>'CONTRACTACIO 1r TR 2023'!J19+'CONTRACTACIO 2n TR 2023'!J19+'CONTRACTACIO 3r TR 2023'!J19+'CONTRACTACIO 4t TR 2023'!J19</f>
        <v>9317</v>
      </c>
      <c r="K19" s="21">
        <f t="shared" si="3"/>
        <v>3.5892210607233972E-2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11</v>
      </c>
      <c r="H20" s="20">
        <f t="shared" si="2"/>
        <v>0.6875</v>
      </c>
      <c r="I20" s="13">
        <f>'CONTRACTACIO 1r TR 2023'!I20+'CONTRACTACIO 2n TR 2023'!I20+'CONTRACTACIO 3r TR 2023'!I20+'CONTRACTACIO 4t TR 2023'!I20</f>
        <v>28750</v>
      </c>
      <c r="J20" s="13">
        <f>'CONTRACTACIO 1r TR 2023'!J20+'CONTRACTACIO 2n TR 2023'!J20+'CONTRACTACIO 3r TR 2023'!J20+'CONTRACTACIO 4t TR 2023'!J20</f>
        <v>34322.3488</v>
      </c>
      <c r="K20" s="21">
        <f t="shared" si="3"/>
        <v>0.13222120550225869</v>
      </c>
      <c r="L20" s="9">
        <f>'CONTRACTACIO 1r TR 2023'!L20+'CONTRACTACIO 2n TR 2023'!L20+'CONTRACTACIO 3r TR 2023'!L20+'CONTRACTACIO 4t TR 2023'!L20</f>
        <v>1</v>
      </c>
      <c r="M20" s="20">
        <f t="shared" si="4"/>
        <v>1</v>
      </c>
      <c r="N20" s="13">
        <f>'CONTRACTACIO 1r TR 2023'!N20+'CONTRACTACIO 2n TR 2023'!N20+'CONTRACTACIO 3r TR 2023'!N20+'CONTRACTACIO 4t TR 2023'!N20</f>
        <v>1000</v>
      </c>
      <c r="O20" s="13">
        <f>'CONTRACTACIO 1r TR 2023'!O20+'CONTRACTACIO 2n TR 2023'!O20+'CONTRACTACIO 3r TR 2023'!O20+'CONTRACTACIO 4t TR 2023'!O20</f>
        <v>1210</v>
      </c>
      <c r="P20" s="21">
        <f t="shared" si="5"/>
        <v>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16</v>
      </c>
      <c r="H25" s="17">
        <f t="shared" si="12"/>
        <v>1</v>
      </c>
      <c r="I25" s="18">
        <f t="shared" si="12"/>
        <v>214915.65</v>
      </c>
      <c r="J25" s="18">
        <f t="shared" si="12"/>
        <v>259582.78530000002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1000</v>
      </c>
      <c r="O25" s="18">
        <f t="shared" si="12"/>
        <v>1210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2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5" customHeight="1" thickBot="1" x14ac:dyDescent="0.4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5">
      <c r="A34" s="41" t="s">
        <v>25</v>
      </c>
      <c r="B34" s="9">
        <f t="shared" ref="B34:B43" si="13">B13+G13+L13+Q13+V13+AA13</f>
        <v>1</v>
      </c>
      <c r="C34" s="8">
        <f t="shared" ref="C34:C40" si="14">IF(B34,B34/$B$46,"")</f>
        <v>5.8823529411764705E-2</v>
      </c>
      <c r="D34" s="10">
        <f t="shared" ref="D34:D43" si="15">D13+I13+N13+S13+X13+AC13</f>
        <v>165564</v>
      </c>
      <c r="E34" s="11">
        <f t="shared" ref="E34:E43" si="16">E13+J13+O13+T13+Y13+AD13</f>
        <v>200332.44</v>
      </c>
      <c r="F34" s="21">
        <f t="shared" ref="F34:F40" si="17">IF(E34,E34/$E$46,"")</f>
        <v>0.7681671092609017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16</v>
      </c>
      <c r="M35" s="8">
        <f t="shared" si="18"/>
        <v>0.94117647058823528</v>
      </c>
      <c r="N35" s="61">
        <f>I25</f>
        <v>214915.65</v>
      </c>
      <c r="O35" s="61">
        <f>J25</f>
        <v>259582.78530000002</v>
      </c>
      <c r="P35" s="59">
        <f t="shared" si="19"/>
        <v>0.99536030109648899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</v>
      </c>
      <c r="M36" s="8">
        <f t="shared" si="18"/>
        <v>5.8823529411764705E-2</v>
      </c>
      <c r="N36" s="61">
        <f>N25</f>
        <v>1000</v>
      </c>
      <c r="O36" s="61">
        <f>O25</f>
        <v>1210</v>
      </c>
      <c r="P36" s="59">
        <f t="shared" si="19"/>
        <v>4.6396989035110397E-3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1</v>
      </c>
      <c r="C39" s="8">
        <f t="shared" si="14"/>
        <v>5.8823529411764705E-2</v>
      </c>
      <c r="D39" s="13">
        <f t="shared" si="15"/>
        <v>12901.65</v>
      </c>
      <c r="E39" s="22">
        <f t="shared" si="16"/>
        <v>15610.996499999999</v>
      </c>
      <c r="F39" s="21">
        <f t="shared" si="17"/>
        <v>5.9859771358483201E-2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3</v>
      </c>
      <c r="C40" s="8">
        <f t="shared" si="14"/>
        <v>0.17647058823529413</v>
      </c>
      <c r="D40" s="13">
        <f t="shared" si="15"/>
        <v>7700</v>
      </c>
      <c r="E40" s="23">
        <f t="shared" si="16"/>
        <v>9317</v>
      </c>
      <c r="F40" s="21">
        <f t="shared" si="17"/>
        <v>3.5725681557035004E-2</v>
      </c>
      <c r="G40" s="25"/>
      <c r="H40" s="25"/>
      <c r="I40" s="25"/>
      <c r="J40" s="104" t="s">
        <v>0</v>
      </c>
      <c r="K40" s="105"/>
      <c r="L40" s="83">
        <f>SUM(L34:L39)</f>
        <v>17</v>
      </c>
      <c r="M40" s="17">
        <f>SUM(M34:M39)</f>
        <v>1</v>
      </c>
      <c r="N40" s="84">
        <f>SUM(N34:N39)</f>
        <v>215915.65</v>
      </c>
      <c r="O40" s="85">
        <f>SUM(O34:O39)</f>
        <v>260792.78530000002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12</v>
      </c>
      <c r="C41" s="8">
        <f>IF(B41,B41/$B$46,"")</f>
        <v>0.70588235294117652</v>
      </c>
      <c r="D41" s="13">
        <f t="shared" si="15"/>
        <v>29750</v>
      </c>
      <c r="E41" s="23">
        <f t="shared" si="16"/>
        <v>35532.3488</v>
      </c>
      <c r="F41" s="21">
        <f>IF(E41,E41/$E$46,"")</f>
        <v>0.13624743782358001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17</v>
      </c>
      <c r="C46" s="17">
        <f>SUM(C34:C45)</f>
        <v>1</v>
      </c>
      <c r="D46" s="18">
        <f>SUM(D34:D45)</f>
        <v>215915.65</v>
      </c>
      <c r="E46" s="18">
        <f>SUM(E34:E45)</f>
        <v>260792.78530000002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2023-06-21T11:50:47Z</dcterms:modified>
</cp:coreProperties>
</file>