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TRAMESA INFORMACIÓ AJUNTAMENT DE BARCELONA\2023\RESUM CONTRACTACIÓ\4t Trimestre\"/>
    </mc:Choice>
  </mc:AlternateContent>
  <xr:revisionPtr revIDLastSave="0" documentId="8_{E83CF119-DB5C-4E62-BF92-5ABB4FD39747}" xr6:coauthVersionLast="47" xr6:coauthVersionMax="47" xr10:uidLastSave="{00000000-0000-0000-0000-000000000000}"/>
  <bookViews>
    <workbookView xWindow="-108" yWindow="-108" windowWidth="23256" windowHeight="12576" tabRatio="700" firstSheet="1" activeTab="4" xr2:uid="{00000000-000D-0000-FFFF-FFFF00000000}"/>
  </bookViews>
  <sheets>
    <sheet name="CONTRACTACIO 1r TR 2023" sheetId="1" r:id="rId1"/>
    <sheet name="CONTRACTACIO 2n TR 2023" sheetId="4" r:id="rId2"/>
    <sheet name="CONTRACTACIO 3r TR 2023" sheetId="5" r:id="rId3"/>
    <sheet name="CONTRACTACIO 4t TR 2023" sheetId="6" r:id="rId4"/>
    <sheet name="2023 - CONTRACTACIÓ ANUAL" sheetId="7" r:id="rId5"/>
  </sheets>
  <definedNames>
    <definedName name="_xlnm.Print_Area" localSheetId="4">'2023 - CONTRACTACIÓ ANUAL'!$A$1:$AE$49</definedName>
    <definedName name="_xlnm.Print_Area" localSheetId="0">'CONTRACTACIO 1r TR 2023'!$A$1:$AE$46</definedName>
    <definedName name="_xlnm.Print_Area" localSheetId="1">'CONTRACTACIO 2n TR 2023'!$A$1:$AE$46</definedName>
    <definedName name="_xlnm.Print_Area" localSheetId="2">'CONTRACTACIO 3r TR 2023'!$A$1:$AE$46</definedName>
    <definedName name="_xlnm.Print_Area" localSheetId="3">'CONTRACTACIO 4t TR 2023'!$A$1:$AE$46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0" i="4" l="1"/>
  <c r="D20" i="6" l="1"/>
  <c r="I18" i="6"/>
  <c r="N20" i="6"/>
  <c r="I20" i="6"/>
  <c r="I13" i="6"/>
  <c r="N20" i="5" l="1"/>
  <c r="I20" i="5"/>
  <c r="D20" i="5"/>
  <c r="N20" i="4"/>
  <c r="N20" i="1"/>
  <c r="I20" i="1"/>
  <c r="D20" i="1"/>
  <c r="A28" i="7"/>
  <c r="A28" i="6"/>
  <c r="A28" i="5"/>
  <c r="A28" i="4"/>
  <c r="A27" i="7"/>
  <c r="A27" i="6"/>
  <c r="A27" i="5"/>
  <c r="A27" i="4"/>
  <c r="E44" i="6" l="1"/>
  <c r="F44" i="6" s="1"/>
  <c r="D44" i="6"/>
  <c r="B44" i="6"/>
  <c r="C44" i="6"/>
  <c r="E44" i="5"/>
  <c r="F44" i="5"/>
  <c r="D44" i="5"/>
  <c r="B44" i="5"/>
  <c r="C44" i="5" s="1"/>
  <c r="E44" i="4"/>
  <c r="F44" i="4" s="1"/>
  <c r="D44" i="4"/>
  <c r="B44" i="4"/>
  <c r="C44" i="4"/>
  <c r="E44" i="1"/>
  <c r="D44" i="1"/>
  <c r="B44" i="1"/>
  <c r="AE23" i="6"/>
  <c r="AB23" i="6"/>
  <c r="Z23" i="6"/>
  <c r="W23" i="6"/>
  <c r="U23" i="6"/>
  <c r="R23" i="6"/>
  <c r="P23" i="6"/>
  <c r="M23" i="6"/>
  <c r="K23" i="6"/>
  <c r="H23" i="6"/>
  <c r="F23" i="6"/>
  <c r="C23" i="6"/>
  <c r="AE23" i="5"/>
  <c r="AB23" i="5"/>
  <c r="Z23" i="5"/>
  <c r="W23" i="5"/>
  <c r="U23" i="5"/>
  <c r="R23" i="5"/>
  <c r="P23" i="5"/>
  <c r="M23" i="5"/>
  <c r="K23" i="5"/>
  <c r="H23" i="5"/>
  <c r="F23" i="5"/>
  <c r="C23" i="5"/>
  <c r="AE23" i="4"/>
  <c r="AB23" i="4"/>
  <c r="Z23" i="4"/>
  <c r="W23" i="4"/>
  <c r="U23" i="4"/>
  <c r="R23" i="4"/>
  <c r="P23" i="4"/>
  <c r="M23" i="4"/>
  <c r="K23" i="4"/>
  <c r="H23" i="4"/>
  <c r="F23" i="4"/>
  <c r="C23" i="4"/>
  <c r="AE23" i="1"/>
  <c r="AB23" i="1"/>
  <c r="Z23" i="1"/>
  <c r="W23" i="1"/>
  <c r="U23" i="1"/>
  <c r="R23" i="1"/>
  <c r="P23" i="1"/>
  <c r="M23" i="1"/>
  <c r="K23" i="1"/>
  <c r="H23" i="1"/>
  <c r="AD23" i="7"/>
  <c r="AE23" i="7" s="1"/>
  <c r="AC23" i="7"/>
  <c r="AA23" i="7"/>
  <c r="AB23" i="7" s="1"/>
  <c r="Y23" i="7"/>
  <c r="Z23" i="7" s="1"/>
  <c r="X23" i="7"/>
  <c r="V23" i="7"/>
  <c r="W23" i="7" s="1"/>
  <c r="T23" i="7"/>
  <c r="U23" i="7"/>
  <c r="S23" i="7"/>
  <c r="Q23" i="7"/>
  <c r="R23" i="7"/>
  <c r="O23" i="7"/>
  <c r="P23" i="7" s="1"/>
  <c r="N23" i="7"/>
  <c r="L23" i="7"/>
  <c r="M23" i="7"/>
  <c r="J23" i="7"/>
  <c r="K23" i="7" s="1"/>
  <c r="I23" i="7"/>
  <c r="G23" i="7"/>
  <c r="H23" i="7" s="1"/>
  <c r="E23" i="7"/>
  <c r="D23" i="7"/>
  <c r="B23" i="7"/>
  <c r="E44" i="7"/>
  <c r="F44" i="7" s="1"/>
  <c r="D44" i="7"/>
  <c r="B44" i="7"/>
  <c r="C44" i="7" s="1"/>
  <c r="B8" i="7"/>
  <c r="B8" i="6"/>
  <c r="B8" i="5"/>
  <c r="B8" i="4"/>
  <c r="AD22" i="7"/>
  <c r="AE22" i="7"/>
  <c r="AC22" i="7"/>
  <c r="AA22" i="7"/>
  <c r="AB22" i="7" s="1"/>
  <c r="Y22" i="7"/>
  <c r="Z22" i="7"/>
  <c r="X22" i="7"/>
  <c r="V22" i="7"/>
  <c r="W22" i="7"/>
  <c r="T22" i="7"/>
  <c r="U22" i="7" s="1"/>
  <c r="S22" i="7"/>
  <c r="Q22" i="7"/>
  <c r="R22" i="7"/>
  <c r="O22" i="7"/>
  <c r="P22" i="7" s="1"/>
  <c r="N22" i="7"/>
  <c r="L22" i="7"/>
  <c r="M22" i="7" s="1"/>
  <c r="J22" i="7"/>
  <c r="I22" i="7"/>
  <c r="G22" i="7"/>
  <c r="E22" i="7"/>
  <c r="D22" i="7"/>
  <c r="B22" i="7"/>
  <c r="E43" i="6"/>
  <c r="D43" i="6"/>
  <c r="B43" i="6"/>
  <c r="AE22" i="6"/>
  <c r="AB22" i="6"/>
  <c r="Z22" i="6"/>
  <c r="W22" i="6"/>
  <c r="U22" i="6"/>
  <c r="R22" i="6"/>
  <c r="P22" i="6"/>
  <c r="M22" i="6"/>
  <c r="E43" i="5"/>
  <c r="D43" i="5"/>
  <c r="B43" i="5"/>
  <c r="AE22" i="5"/>
  <c r="AB22" i="5"/>
  <c r="Z22" i="5"/>
  <c r="W22" i="5"/>
  <c r="U22" i="5"/>
  <c r="R22" i="5"/>
  <c r="P22" i="5"/>
  <c r="M22" i="5"/>
  <c r="F22" i="5"/>
  <c r="C22" i="5"/>
  <c r="E43" i="4"/>
  <c r="D43" i="4"/>
  <c r="B43" i="4"/>
  <c r="AE22" i="4"/>
  <c r="AB22" i="4"/>
  <c r="Z22" i="4"/>
  <c r="W22" i="4"/>
  <c r="U22" i="4"/>
  <c r="R22" i="4"/>
  <c r="P22" i="4"/>
  <c r="M22" i="4"/>
  <c r="F22" i="4"/>
  <c r="C22" i="4"/>
  <c r="E43" i="1"/>
  <c r="D43" i="1"/>
  <c r="B43" i="1"/>
  <c r="C43" i="1"/>
  <c r="AE22" i="1"/>
  <c r="AB22" i="1"/>
  <c r="Z22" i="1"/>
  <c r="W22" i="1"/>
  <c r="U22" i="1"/>
  <c r="R22" i="1"/>
  <c r="P22" i="1"/>
  <c r="M22" i="1"/>
  <c r="B43" i="7"/>
  <c r="D43" i="7"/>
  <c r="E43" i="7"/>
  <c r="C13" i="4"/>
  <c r="B25" i="1"/>
  <c r="B16" i="7"/>
  <c r="C16" i="7" s="1"/>
  <c r="D16" i="7"/>
  <c r="J24" i="7"/>
  <c r="E24" i="7"/>
  <c r="O24" i="7"/>
  <c r="P24" i="7"/>
  <c r="T24" i="7"/>
  <c r="U24" i="7"/>
  <c r="Y24" i="7"/>
  <c r="Z24" i="7"/>
  <c r="AD24" i="7"/>
  <c r="AE24" i="7"/>
  <c r="E13" i="7"/>
  <c r="J13" i="7"/>
  <c r="O13" i="7"/>
  <c r="T13" i="7"/>
  <c r="Y13" i="7"/>
  <c r="Z13" i="7"/>
  <c r="AD13" i="7"/>
  <c r="AE13" i="7"/>
  <c r="E20" i="7"/>
  <c r="J20" i="7"/>
  <c r="O20" i="7"/>
  <c r="AD20" i="7"/>
  <c r="T20" i="7"/>
  <c r="U20" i="7"/>
  <c r="Y20" i="7"/>
  <c r="E21" i="7"/>
  <c r="J21" i="7"/>
  <c r="O21" i="7"/>
  <c r="P21" i="7" s="1"/>
  <c r="AD21" i="7"/>
  <c r="T21" i="7"/>
  <c r="U21" i="7" s="1"/>
  <c r="Y21" i="7"/>
  <c r="Z21" i="7" s="1"/>
  <c r="J14" i="7"/>
  <c r="O14" i="7"/>
  <c r="E14" i="7"/>
  <c r="T14" i="7"/>
  <c r="U14" i="7"/>
  <c r="Y14" i="7"/>
  <c r="AD14" i="7"/>
  <c r="AE14" i="7" s="1"/>
  <c r="J15" i="7"/>
  <c r="O15" i="7"/>
  <c r="E15" i="7"/>
  <c r="T15" i="7"/>
  <c r="U15" i="7"/>
  <c r="Y15" i="7"/>
  <c r="Z15" i="7"/>
  <c r="AD15" i="7"/>
  <c r="AE15" i="7"/>
  <c r="J16" i="7"/>
  <c r="O16" i="7"/>
  <c r="E16" i="7"/>
  <c r="F16" i="7"/>
  <c r="T16" i="7"/>
  <c r="Y16" i="7"/>
  <c r="AD16" i="7"/>
  <c r="J17" i="7"/>
  <c r="K17" i="7" s="1"/>
  <c r="O17" i="7"/>
  <c r="E17" i="7"/>
  <c r="F17" i="7"/>
  <c r="T17" i="7"/>
  <c r="U17" i="7"/>
  <c r="Y17" i="7"/>
  <c r="Z17" i="7"/>
  <c r="AD17" i="7"/>
  <c r="J18" i="7"/>
  <c r="O18" i="7"/>
  <c r="AD18" i="7"/>
  <c r="E18" i="7"/>
  <c r="T18" i="7"/>
  <c r="Y18" i="7"/>
  <c r="Z18" i="7"/>
  <c r="J19" i="7"/>
  <c r="O19" i="7"/>
  <c r="AD19" i="7"/>
  <c r="AE19" i="7"/>
  <c r="E19" i="7"/>
  <c r="F19" i="7"/>
  <c r="T19" i="7"/>
  <c r="U19" i="7"/>
  <c r="Y19" i="7"/>
  <c r="Z19" i="7"/>
  <c r="I24" i="7"/>
  <c r="D24" i="7"/>
  <c r="N24" i="7"/>
  <c r="S24" i="7"/>
  <c r="X24" i="7"/>
  <c r="AC24" i="7"/>
  <c r="I16" i="7"/>
  <c r="N16" i="7"/>
  <c r="S16" i="7"/>
  <c r="X16" i="7"/>
  <c r="AC16" i="7"/>
  <c r="D13" i="7"/>
  <c r="I13" i="7"/>
  <c r="N13" i="7"/>
  <c r="S13" i="7"/>
  <c r="X13" i="7"/>
  <c r="AC13" i="7"/>
  <c r="D20" i="7"/>
  <c r="I20" i="7"/>
  <c r="D41" i="7" s="1"/>
  <c r="N20" i="7"/>
  <c r="AC20" i="7"/>
  <c r="S20" i="7"/>
  <c r="X20" i="7"/>
  <c r="D21" i="7"/>
  <c r="I21" i="7"/>
  <c r="N21" i="7"/>
  <c r="AC21" i="7"/>
  <c r="S21" i="7"/>
  <c r="X21" i="7"/>
  <c r="I14" i="7"/>
  <c r="N14" i="7"/>
  <c r="D14" i="7"/>
  <c r="S14" i="7"/>
  <c r="X14" i="7"/>
  <c r="AC14" i="7"/>
  <c r="I15" i="7"/>
  <c r="N15" i="7"/>
  <c r="D15" i="7"/>
  <c r="S15" i="7"/>
  <c r="X15" i="7"/>
  <c r="AC15" i="7"/>
  <c r="I17" i="7"/>
  <c r="N17" i="7"/>
  <c r="D17" i="7"/>
  <c r="S17" i="7"/>
  <c r="X17" i="7"/>
  <c r="AC17" i="7"/>
  <c r="I18" i="7"/>
  <c r="N18" i="7"/>
  <c r="AC18" i="7"/>
  <c r="D18" i="7"/>
  <c r="S18" i="7"/>
  <c r="X18" i="7"/>
  <c r="I19" i="7"/>
  <c r="N19" i="7"/>
  <c r="AC19" i="7"/>
  <c r="D19" i="7"/>
  <c r="S19" i="7"/>
  <c r="X19" i="7"/>
  <c r="G24" i="7"/>
  <c r="B24" i="7"/>
  <c r="L24" i="7"/>
  <c r="M24" i="7" s="1"/>
  <c r="Q24" i="7"/>
  <c r="R24" i="7"/>
  <c r="V24" i="7"/>
  <c r="W24" i="7" s="1"/>
  <c r="AA24" i="7"/>
  <c r="AB24" i="7"/>
  <c r="G16" i="7"/>
  <c r="L16" i="7"/>
  <c r="Q16" i="7"/>
  <c r="V16" i="7"/>
  <c r="W16" i="7"/>
  <c r="AA16" i="7"/>
  <c r="AB16" i="7" s="1"/>
  <c r="B13" i="7"/>
  <c r="G13" i="7"/>
  <c r="L13" i="7"/>
  <c r="Q13" i="7"/>
  <c r="V13" i="7"/>
  <c r="W13" i="7"/>
  <c r="AA13" i="7"/>
  <c r="AB13" i="7" s="1"/>
  <c r="B20" i="7"/>
  <c r="B25" i="7" s="1"/>
  <c r="L34" i="7" s="1"/>
  <c r="G20" i="7"/>
  <c r="L20" i="7"/>
  <c r="AA20" i="7"/>
  <c r="Q20" i="7"/>
  <c r="R20" i="7"/>
  <c r="V20" i="7"/>
  <c r="B21" i="7"/>
  <c r="C21" i="7" s="1"/>
  <c r="G21" i="7"/>
  <c r="H21" i="7" s="1"/>
  <c r="L21" i="7"/>
  <c r="M21" i="7" s="1"/>
  <c r="AA21" i="7"/>
  <c r="AB21" i="7" s="1"/>
  <c r="Q21" i="7"/>
  <c r="R21" i="7" s="1"/>
  <c r="V21" i="7"/>
  <c r="W21" i="7" s="1"/>
  <c r="G14" i="7"/>
  <c r="L14" i="7"/>
  <c r="B14" i="7"/>
  <c r="Q14" i="7"/>
  <c r="R14" i="7"/>
  <c r="V14" i="7"/>
  <c r="W14" i="7" s="1"/>
  <c r="AA14" i="7"/>
  <c r="AB14" i="7"/>
  <c r="G15" i="7"/>
  <c r="L15" i="7"/>
  <c r="B15" i="7"/>
  <c r="Q15" i="7"/>
  <c r="V15" i="7"/>
  <c r="W15" i="7" s="1"/>
  <c r="AA15" i="7"/>
  <c r="AB15" i="7"/>
  <c r="G17" i="7"/>
  <c r="H17" i="7" s="1"/>
  <c r="L17" i="7"/>
  <c r="M17" i="7"/>
  <c r="B17" i="7"/>
  <c r="C17" i="7" s="1"/>
  <c r="Q17" i="7"/>
  <c r="V17" i="7"/>
  <c r="W17" i="7" s="1"/>
  <c r="AA17" i="7"/>
  <c r="G18" i="7"/>
  <c r="L18" i="7"/>
  <c r="AA18" i="7"/>
  <c r="B18" i="7"/>
  <c r="Q18" i="7"/>
  <c r="R18" i="7"/>
  <c r="V18" i="7"/>
  <c r="W18" i="7" s="1"/>
  <c r="G19" i="7"/>
  <c r="L19" i="7"/>
  <c r="AA19" i="7"/>
  <c r="B19" i="7"/>
  <c r="C19" i="7"/>
  <c r="Q19" i="7"/>
  <c r="R19" i="7" s="1"/>
  <c r="V19" i="7"/>
  <c r="W19" i="7"/>
  <c r="U18" i="7"/>
  <c r="R15" i="7"/>
  <c r="J25" i="6"/>
  <c r="K20" i="6" s="1"/>
  <c r="E25" i="6"/>
  <c r="O25" i="6"/>
  <c r="O36" i="6" s="1"/>
  <c r="Y25" i="6"/>
  <c r="O38" i="6"/>
  <c r="T25" i="6"/>
  <c r="O37" i="6" s="1"/>
  <c r="P37" i="6" s="1"/>
  <c r="AD25" i="6"/>
  <c r="O39" i="6"/>
  <c r="P39" i="6" s="1"/>
  <c r="I25" i="6"/>
  <c r="N35" i="6" s="1"/>
  <c r="D25" i="6"/>
  <c r="N34" i="6" s="1"/>
  <c r="N25" i="6"/>
  <c r="N36" i="6" s="1"/>
  <c r="X25" i="6"/>
  <c r="N38" i="6" s="1"/>
  <c r="S25" i="6"/>
  <c r="N37" i="6" s="1"/>
  <c r="AC25" i="6"/>
  <c r="N39" i="6" s="1"/>
  <c r="G25" i="6"/>
  <c r="H15" i="6"/>
  <c r="B25" i="6"/>
  <c r="L34" i="6" s="1"/>
  <c r="L25" i="6"/>
  <c r="L36" i="6"/>
  <c r="V25" i="6"/>
  <c r="L38" i="6" s="1"/>
  <c r="M38" i="6" s="1"/>
  <c r="Q25" i="6"/>
  <c r="L37" i="6"/>
  <c r="AA25" i="6"/>
  <c r="L39" i="6" s="1"/>
  <c r="M39" i="6" s="1"/>
  <c r="E45" i="6"/>
  <c r="E34" i="6"/>
  <c r="E35" i="6"/>
  <c r="E36" i="6"/>
  <c r="E37" i="6"/>
  <c r="E38" i="6"/>
  <c r="F38" i="6"/>
  <c r="E39" i="6"/>
  <c r="E40" i="6"/>
  <c r="E41" i="6"/>
  <c r="E42" i="6"/>
  <c r="F42" i="6" s="1"/>
  <c r="D45" i="6"/>
  <c r="D34" i="6"/>
  <c r="D35" i="6"/>
  <c r="D36" i="6"/>
  <c r="D37" i="6"/>
  <c r="D38" i="6"/>
  <c r="D39" i="6"/>
  <c r="D40" i="6"/>
  <c r="D41" i="6"/>
  <c r="D42" i="6"/>
  <c r="B45" i="6"/>
  <c r="B42" i="6"/>
  <c r="C42" i="6" s="1"/>
  <c r="B34" i="6"/>
  <c r="B35" i="6"/>
  <c r="B36" i="6"/>
  <c r="B37" i="6"/>
  <c r="B38" i="6"/>
  <c r="C38" i="6" s="1"/>
  <c r="B39" i="6"/>
  <c r="B40" i="6"/>
  <c r="B41" i="6"/>
  <c r="AE13" i="6"/>
  <c r="AE14" i="6"/>
  <c r="AE15" i="6"/>
  <c r="AE16" i="6"/>
  <c r="AE17" i="6"/>
  <c r="AE18" i="6"/>
  <c r="AE19" i="6"/>
  <c r="AE20" i="6"/>
  <c r="AE21" i="6"/>
  <c r="AE24" i="6"/>
  <c r="AB13" i="6"/>
  <c r="AB14" i="6"/>
  <c r="AB15" i="6"/>
  <c r="AB16" i="6"/>
  <c r="AB17" i="6"/>
  <c r="AB18" i="6"/>
  <c r="AB19" i="6"/>
  <c r="AB20" i="6"/>
  <c r="AB21" i="6"/>
  <c r="AB24" i="6"/>
  <c r="Z13" i="6"/>
  <c r="Z14" i="6"/>
  <c r="Z15" i="6"/>
  <c r="Z16" i="6"/>
  <c r="Z17" i="6"/>
  <c r="Z19" i="6"/>
  <c r="Z20" i="6"/>
  <c r="Z24" i="6"/>
  <c r="W13" i="6"/>
  <c r="W14" i="6"/>
  <c r="W15" i="6"/>
  <c r="W16" i="6"/>
  <c r="W17" i="6"/>
  <c r="W20" i="6"/>
  <c r="W21" i="6"/>
  <c r="W24" i="6"/>
  <c r="U14" i="6"/>
  <c r="U15" i="6"/>
  <c r="U17" i="6"/>
  <c r="U18" i="6"/>
  <c r="U19" i="6"/>
  <c r="U20" i="6"/>
  <c r="U21" i="6"/>
  <c r="U24" i="6"/>
  <c r="R13" i="6"/>
  <c r="R14" i="6"/>
  <c r="R15" i="6"/>
  <c r="R17" i="6"/>
  <c r="R18" i="6"/>
  <c r="R19" i="6"/>
  <c r="R20" i="6"/>
  <c r="R21" i="6"/>
  <c r="R24" i="6"/>
  <c r="P13" i="6"/>
  <c r="P15" i="6"/>
  <c r="P16" i="6"/>
  <c r="P18" i="6"/>
  <c r="P21" i="6"/>
  <c r="P24" i="6"/>
  <c r="M14" i="6"/>
  <c r="M15" i="6"/>
  <c r="M16" i="6"/>
  <c r="M19" i="6"/>
  <c r="M20" i="6"/>
  <c r="M21" i="6"/>
  <c r="M24" i="6"/>
  <c r="K16" i="6"/>
  <c r="K17" i="6"/>
  <c r="H16" i="6"/>
  <c r="H17" i="6"/>
  <c r="H21" i="6"/>
  <c r="F15" i="6"/>
  <c r="F16" i="6"/>
  <c r="F17" i="6"/>
  <c r="F18" i="6"/>
  <c r="F19" i="6"/>
  <c r="F20" i="6"/>
  <c r="F21" i="6"/>
  <c r="F24" i="6"/>
  <c r="C14" i="6"/>
  <c r="C15" i="6"/>
  <c r="C16" i="6"/>
  <c r="C17" i="6"/>
  <c r="C18" i="6"/>
  <c r="C19" i="6"/>
  <c r="C21" i="6"/>
  <c r="C24" i="6"/>
  <c r="AD25" i="5"/>
  <c r="O39" i="5" s="1"/>
  <c r="P39" i="5" s="1"/>
  <c r="AC25" i="5"/>
  <c r="N39" i="5" s="1"/>
  <c r="AA25" i="5"/>
  <c r="L39" i="5" s="1"/>
  <c r="M39" i="5" s="1"/>
  <c r="E25" i="5"/>
  <c r="O34" i="5" s="1"/>
  <c r="J25" i="5"/>
  <c r="O35" i="5" s="1"/>
  <c r="O25" i="5"/>
  <c r="O36" i="5" s="1"/>
  <c r="T25" i="5"/>
  <c r="O37" i="5"/>
  <c r="P37" i="5" s="1"/>
  <c r="Y25" i="5"/>
  <c r="Z18" i="5"/>
  <c r="D25" i="5"/>
  <c r="N34" i="5" s="1"/>
  <c r="I25" i="5"/>
  <c r="N35" i="5"/>
  <c r="N25" i="5"/>
  <c r="N36" i="5" s="1"/>
  <c r="S25" i="5"/>
  <c r="N37" i="5"/>
  <c r="X25" i="5"/>
  <c r="N38" i="5"/>
  <c r="B25" i="5"/>
  <c r="L34" i="5" s="1"/>
  <c r="G25" i="5"/>
  <c r="H20" i="5" s="1"/>
  <c r="L25" i="5"/>
  <c r="L36" i="5" s="1"/>
  <c r="Q25" i="5"/>
  <c r="L37" i="5" s="1"/>
  <c r="M37" i="5" s="1"/>
  <c r="V25" i="5"/>
  <c r="L38" i="5" s="1"/>
  <c r="M38" i="5" s="1"/>
  <c r="E34" i="5"/>
  <c r="E35" i="5"/>
  <c r="E36" i="5"/>
  <c r="E41" i="5"/>
  <c r="E42" i="5"/>
  <c r="E39" i="5"/>
  <c r="E40" i="5"/>
  <c r="E45" i="5"/>
  <c r="E37" i="5"/>
  <c r="E38" i="5"/>
  <c r="F38" i="5" s="1"/>
  <c r="D34" i="5"/>
  <c r="D35" i="5"/>
  <c r="D36" i="5"/>
  <c r="D41" i="5"/>
  <c r="D46" i="5" s="1"/>
  <c r="D42" i="5"/>
  <c r="D39" i="5"/>
  <c r="D40" i="5"/>
  <c r="D45" i="5"/>
  <c r="D37" i="5"/>
  <c r="D38" i="5"/>
  <c r="B34" i="5"/>
  <c r="B35" i="5"/>
  <c r="B36" i="5"/>
  <c r="B41" i="5"/>
  <c r="B42" i="5"/>
  <c r="C42" i="5" s="1"/>
  <c r="B45" i="5"/>
  <c r="B39" i="5"/>
  <c r="B40" i="5"/>
  <c r="B37" i="5"/>
  <c r="B38" i="5"/>
  <c r="C38" i="5" s="1"/>
  <c r="AE24" i="5"/>
  <c r="AB24" i="5"/>
  <c r="Z24" i="5"/>
  <c r="W24" i="5"/>
  <c r="U24" i="5"/>
  <c r="R24" i="5"/>
  <c r="P24" i="5"/>
  <c r="M24" i="5"/>
  <c r="K24" i="5"/>
  <c r="F24" i="5"/>
  <c r="C24" i="5"/>
  <c r="AE13" i="5"/>
  <c r="AE14" i="5"/>
  <c r="AE15" i="5"/>
  <c r="AE16" i="5"/>
  <c r="AE17" i="5"/>
  <c r="AE18" i="5"/>
  <c r="AE19" i="5"/>
  <c r="AB13" i="5"/>
  <c r="AB14" i="5"/>
  <c r="AB15" i="5"/>
  <c r="AB16" i="5"/>
  <c r="AB17" i="5"/>
  <c r="AB18" i="5"/>
  <c r="AB19" i="5"/>
  <c r="AB20" i="5"/>
  <c r="AB21" i="5"/>
  <c r="Z13" i="5"/>
  <c r="Z14" i="5"/>
  <c r="Z15" i="5"/>
  <c r="Z16" i="5"/>
  <c r="Z17" i="5"/>
  <c r="Z19" i="5"/>
  <c r="Z20" i="5"/>
  <c r="Z21" i="5"/>
  <c r="W13" i="5"/>
  <c r="W14" i="5"/>
  <c r="W15" i="5"/>
  <c r="W16" i="5"/>
  <c r="W17" i="5"/>
  <c r="W19" i="5"/>
  <c r="W20" i="5"/>
  <c r="W21" i="5"/>
  <c r="U13" i="5"/>
  <c r="U14" i="5"/>
  <c r="U15" i="5"/>
  <c r="U16" i="5"/>
  <c r="U17" i="5"/>
  <c r="U18" i="5"/>
  <c r="U19" i="5"/>
  <c r="U20" i="5"/>
  <c r="U21" i="5"/>
  <c r="R13" i="5"/>
  <c r="R14" i="5"/>
  <c r="R15" i="5"/>
  <c r="R17" i="5"/>
  <c r="R18" i="5"/>
  <c r="R19" i="5"/>
  <c r="R20" i="5"/>
  <c r="R21" i="5"/>
  <c r="P17" i="5"/>
  <c r="M14" i="5"/>
  <c r="M15" i="5"/>
  <c r="M16" i="5"/>
  <c r="M17" i="5"/>
  <c r="M18" i="5"/>
  <c r="M19" i="5"/>
  <c r="M20" i="5"/>
  <c r="M21" i="5"/>
  <c r="K16" i="5"/>
  <c r="K17" i="5"/>
  <c r="H16" i="5"/>
  <c r="H17" i="5"/>
  <c r="H19" i="5"/>
  <c r="H21" i="5"/>
  <c r="F13" i="5"/>
  <c r="F14" i="5"/>
  <c r="F15" i="5"/>
  <c r="F16" i="5"/>
  <c r="F17" i="5"/>
  <c r="F18" i="5"/>
  <c r="F19" i="5"/>
  <c r="C15" i="5"/>
  <c r="C16" i="5"/>
  <c r="C17" i="5"/>
  <c r="C18" i="5"/>
  <c r="C19" i="5"/>
  <c r="C21" i="5"/>
  <c r="E45" i="4"/>
  <c r="E34" i="4"/>
  <c r="E35" i="4"/>
  <c r="E36" i="4"/>
  <c r="E37" i="4"/>
  <c r="E38" i="4"/>
  <c r="E39" i="4"/>
  <c r="E40" i="4"/>
  <c r="E41" i="4"/>
  <c r="E46" i="4" s="1"/>
  <c r="E42" i="4"/>
  <c r="D45" i="4"/>
  <c r="B45" i="4"/>
  <c r="B42" i="4"/>
  <c r="C42" i="4" s="1"/>
  <c r="B34" i="4"/>
  <c r="B35" i="4"/>
  <c r="B36" i="4"/>
  <c r="B37" i="4"/>
  <c r="C37" i="4" s="1"/>
  <c r="B38" i="4"/>
  <c r="B39" i="4"/>
  <c r="B40" i="4"/>
  <c r="B41" i="4"/>
  <c r="AE13" i="4"/>
  <c r="AE14" i="4"/>
  <c r="AE15" i="4"/>
  <c r="AE16" i="4"/>
  <c r="AE17" i="4"/>
  <c r="AE18" i="4"/>
  <c r="AE19" i="4"/>
  <c r="AE20" i="4"/>
  <c r="AE21" i="4"/>
  <c r="AE24" i="4"/>
  <c r="AD25" i="4"/>
  <c r="O39" i="4"/>
  <c r="P39" i="4" s="1"/>
  <c r="AC25" i="4"/>
  <c r="N39" i="4"/>
  <c r="AB13" i="4"/>
  <c r="AB14" i="4"/>
  <c r="AB15" i="4"/>
  <c r="AB16" i="4"/>
  <c r="AB17" i="4"/>
  <c r="AB18" i="4"/>
  <c r="AB19" i="4"/>
  <c r="AB20" i="4"/>
  <c r="AB21" i="4"/>
  <c r="AB24" i="4"/>
  <c r="AA25" i="4"/>
  <c r="Z13" i="4"/>
  <c r="Z14" i="4"/>
  <c r="Z15" i="4"/>
  <c r="Z16" i="4"/>
  <c r="Z18" i="4"/>
  <c r="Z19" i="4"/>
  <c r="Y25" i="4"/>
  <c r="Z20" i="4"/>
  <c r="Z24" i="4"/>
  <c r="X25" i="4"/>
  <c r="N38" i="4" s="1"/>
  <c r="W13" i="4"/>
  <c r="W14" i="4"/>
  <c r="W15" i="4"/>
  <c r="W16" i="4"/>
  <c r="W18" i="4"/>
  <c r="W19" i="4"/>
  <c r="V25" i="4"/>
  <c r="L38" i="4" s="1"/>
  <c r="W21" i="4"/>
  <c r="W24" i="4"/>
  <c r="T25" i="4"/>
  <c r="U13" i="4"/>
  <c r="U14" i="4"/>
  <c r="U15" i="4"/>
  <c r="U16" i="4"/>
  <c r="U17" i="4"/>
  <c r="U18" i="4"/>
  <c r="U19" i="4"/>
  <c r="U20" i="4"/>
  <c r="U21" i="4"/>
  <c r="U24" i="4"/>
  <c r="S25" i="4"/>
  <c r="N37" i="4" s="1"/>
  <c r="Q25" i="4"/>
  <c r="R13" i="4"/>
  <c r="R14" i="4"/>
  <c r="R15" i="4"/>
  <c r="R16" i="4"/>
  <c r="R17" i="4"/>
  <c r="R18" i="4"/>
  <c r="R19" i="4"/>
  <c r="R20" i="4"/>
  <c r="R21" i="4"/>
  <c r="R24" i="4"/>
  <c r="O25" i="4"/>
  <c r="O36" i="4" s="1"/>
  <c r="P19" i="4"/>
  <c r="P17" i="4"/>
  <c r="P24" i="4"/>
  <c r="N25" i="4"/>
  <c r="N36" i="4" s="1"/>
  <c r="L25" i="4"/>
  <c r="M19" i="4"/>
  <c r="M15" i="4"/>
  <c r="M16" i="4"/>
  <c r="M17" i="4"/>
  <c r="M18" i="4"/>
  <c r="M21" i="4"/>
  <c r="M24" i="4"/>
  <c r="J25" i="4"/>
  <c r="K16" i="4"/>
  <c r="K17" i="4"/>
  <c r="I25" i="4"/>
  <c r="N35" i="4" s="1"/>
  <c r="G25" i="4"/>
  <c r="H20" i="4" s="1"/>
  <c r="H16" i="4"/>
  <c r="H17" i="4"/>
  <c r="H21" i="4"/>
  <c r="E25" i="4"/>
  <c r="F18" i="4"/>
  <c r="F13" i="4"/>
  <c r="F16" i="4"/>
  <c r="F17" i="4"/>
  <c r="F19" i="4"/>
  <c r="F21" i="4"/>
  <c r="F24" i="4"/>
  <c r="D25" i="4"/>
  <c r="N34" i="4"/>
  <c r="B25" i="4"/>
  <c r="L34" i="4" s="1"/>
  <c r="M34" i="4" s="1"/>
  <c r="C16" i="4"/>
  <c r="C17" i="4"/>
  <c r="C19" i="4"/>
  <c r="C21" i="4"/>
  <c r="C24" i="4"/>
  <c r="O37" i="4"/>
  <c r="L39" i="4"/>
  <c r="M39" i="4" s="1"/>
  <c r="D34" i="4"/>
  <c r="D35" i="4"/>
  <c r="D36" i="4"/>
  <c r="D37" i="4"/>
  <c r="D38" i="4"/>
  <c r="D39" i="4"/>
  <c r="D40" i="4"/>
  <c r="D41" i="4"/>
  <c r="D42" i="4"/>
  <c r="J25" i="1"/>
  <c r="K20" i="1" s="1"/>
  <c r="K22" i="1"/>
  <c r="O25" i="1"/>
  <c r="O36" i="1" s="1"/>
  <c r="E25" i="1"/>
  <c r="F20" i="1" s="1"/>
  <c r="Y25" i="1"/>
  <c r="O38" i="1" s="1"/>
  <c r="P38" i="1" s="1"/>
  <c r="I25" i="1"/>
  <c r="N35" i="1" s="1"/>
  <c r="N25" i="1"/>
  <c r="N36" i="1" s="1"/>
  <c r="D25" i="1"/>
  <c r="N34" i="1" s="1"/>
  <c r="X25" i="1"/>
  <c r="N38" i="1" s="1"/>
  <c r="G25" i="1"/>
  <c r="H22" i="1"/>
  <c r="L25" i="1"/>
  <c r="L36" i="1" s="1"/>
  <c r="V25" i="1"/>
  <c r="L38" i="1"/>
  <c r="Q25" i="1"/>
  <c r="L37" i="1" s="1"/>
  <c r="M37" i="1" s="1"/>
  <c r="AE24" i="1"/>
  <c r="AE21" i="1"/>
  <c r="AE20" i="1"/>
  <c r="AE19" i="1"/>
  <c r="AE18" i="1"/>
  <c r="AE17" i="1"/>
  <c r="AE15" i="1"/>
  <c r="AE14" i="1"/>
  <c r="AB14" i="1"/>
  <c r="AB15" i="1"/>
  <c r="AB16" i="1"/>
  <c r="AB17" i="1"/>
  <c r="AB18" i="1"/>
  <c r="AB19" i="1"/>
  <c r="AB20" i="1"/>
  <c r="AB21" i="1"/>
  <c r="AB24" i="1"/>
  <c r="Z24" i="1"/>
  <c r="Z21" i="1"/>
  <c r="Z20" i="1"/>
  <c r="Z19" i="1"/>
  <c r="Z18" i="1"/>
  <c r="Z17" i="1"/>
  <c r="Z16" i="1"/>
  <c r="Z15" i="1"/>
  <c r="Z14" i="1"/>
  <c r="W24" i="1"/>
  <c r="W21" i="1"/>
  <c r="W20" i="1"/>
  <c r="W19" i="1"/>
  <c r="W18" i="1"/>
  <c r="W17" i="1"/>
  <c r="W16" i="1"/>
  <c r="W15" i="1"/>
  <c r="W14" i="1"/>
  <c r="U24" i="1"/>
  <c r="R24" i="1"/>
  <c r="R21" i="1"/>
  <c r="R20" i="1"/>
  <c r="R19" i="1"/>
  <c r="R18" i="1"/>
  <c r="R17" i="1"/>
  <c r="R16" i="1"/>
  <c r="R15" i="1"/>
  <c r="R14" i="1"/>
  <c r="P24" i="1"/>
  <c r="P21" i="1"/>
  <c r="P20" i="1"/>
  <c r="P19" i="1"/>
  <c r="P18" i="1"/>
  <c r="P17" i="1"/>
  <c r="P15" i="1"/>
  <c r="P14" i="1"/>
  <c r="P25" i="1" s="1"/>
  <c r="M24" i="1"/>
  <c r="M21" i="1"/>
  <c r="M19" i="1"/>
  <c r="M18" i="1"/>
  <c r="M17" i="1"/>
  <c r="M16" i="1"/>
  <c r="M15" i="1"/>
  <c r="M14" i="1"/>
  <c r="K24" i="1"/>
  <c r="K19" i="1"/>
  <c r="K18" i="1"/>
  <c r="K17" i="1"/>
  <c r="K16" i="1"/>
  <c r="K15" i="1"/>
  <c r="K14" i="1"/>
  <c r="H21" i="1"/>
  <c r="H19" i="1"/>
  <c r="H17" i="1"/>
  <c r="H15" i="1"/>
  <c r="C24" i="1"/>
  <c r="C21" i="1"/>
  <c r="C20" i="1"/>
  <c r="C19" i="1"/>
  <c r="C18" i="1"/>
  <c r="C17" i="1"/>
  <c r="C16" i="1"/>
  <c r="C15" i="1"/>
  <c r="C14" i="1"/>
  <c r="E45" i="1"/>
  <c r="E42" i="1"/>
  <c r="E34" i="1"/>
  <c r="E41" i="1"/>
  <c r="E35" i="1"/>
  <c r="E36" i="1"/>
  <c r="E37" i="1"/>
  <c r="E38" i="1"/>
  <c r="E39" i="1"/>
  <c r="E40" i="1"/>
  <c r="D45" i="1"/>
  <c r="D42" i="1"/>
  <c r="D34" i="1"/>
  <c r="D41" i="1"/>
  <c r="D35" i="1"/>
  <c r="D36" i="1"/>
  <c r="D37" i="1"/>
  <c r="D38" i="1"/>
  <c r="D39" i="1"/>
  <c r="D40" i="1"/>
  <c r="B45" i="1"/>
  <c r="B42" i="1"/>
  <c r="B34" i="1"/>
  <c r="B41" i="1"/>
  <c r="B35" i="1"/>
  <c r="B36" i="1"/>
  <c r="B37" i="1"/>
  <c r="B38" i="1"/>
  <c r="C38" i="1" s="1"/>
  <c r="B39" i="1"/>
  <c r="B40" i="1"/>
  <c r="AE13" i="1"/>
  <c r="AD25" i="1"/>
  <c r="AE16" i="1"/>
  <c r="AC25" i="1"/>
  <c r="N39" i="1" s="1"/>
  <c r="AB13" i="1"/>
  <c r="AA25" i="1"/>
  <c r="L39" i="1"/>
  <c r="M39" i="1"/>
  <c r="Z13" i="1"/>
  <c r="W13" i="1"/>
  <c r="U13" i="1"/>
  <c r="U14" i="1"/>
  <c r="U15" i="1"/>
  <c r="U16" i="1"/>
  <c r="U17" i="1"/>
  <c r="U18" i="1"/>
  <c r="U19" i="1"/>
  <c r="U20" i="1"/>
  <c r="U21" i="1"/>
  <c r="T25" i="1"/>
  <c r="O37" i="1" s="1"/>
  <c r="P37" i="1" s="1"/>
  <c r="S25" i="1"/>
  <c r="N37" i="1" s="1"/>
  <c r="R13" i="1"/>
  <c r="R25" i="1" s="1"/>
  <c r="P13" i="1"/>
  <c r="M13" i="1"/>
  <c r="K13" i="1"/>
  <c r="F14" i="1"/>
  <c r="F15" i="1"/>
  <c r="F16" i="1"/>
  <c r="F17" i="1"/>
  <c r="F18" i="1"/>
  <c r="F19" i="1"/>
  <c r="F21" i="1"/>
  <c r="P16" i="1"/>
  <c r="P16" i="5"/>
  <c r="P16" i="4"/>
  <c r="O39" i="1"/>
  <c r="AE16" i="7"/>
  <c r="L37" i="4"/>
  <c r="F22" i="1"/>
  <c r="F23" i="1"/>
  <c r="F24" i="1"/>
  <c r="C22" i="1"/>
  <c r="C23" i="1"/>
  <c r="AE25" i="1"/>
  <c r="O34" i="6"/>
  <c r="F22" i="6"/>
  <c r="C22" i="6"/>
  <c r="W25" i="1"/>
  <c r="O35" i="1"/>
  <c r="E46" i="1"/>
  <c r="F45" i="1"/>
  <c r="H20" i="6"/>
  <c r="H19" i="6"/>
  <c r="M18" i="6"/>
  <c r="M13" i="6"/>
  <c r="P19" i="6"/>
  <c r="P14" i="6"/>
  <c r="Z21" i="6"/>
  <c r="L35" i="6"/>
  <c r="H22" i="6"/>
  <c r="O35" i="6"/>
  <c r="K22" i="6"/>
  <c r="AB25" i="6"/>
  <c r="M13" i="5"/>
  <c r="AB25" i="5"/>
  <c r="L35" i="5"/>
  <c r="H22" i="5"/>
  <c r="O38" i="5"/>
  <c r="K22" i="5"/>
  <c r="U25" i="5"/>
  <c r="M14" i="4"/>
  <c r="P21" i="4"/>
  <c r="H19" i="4"/>
  <c r="H22" i="4"/>
  <c r="K13" i="4"/>
  <c r="K22" i="4"/>
  <c r="Z21" i="4"/>
  <c r="U25" i="4"/>
  <c r="L34" i="1"/>
  <c r="F13" i="1"/>
  <c r="C13" i="1"/>
  <c r="K21" i="1"/>
  <c r="H16" i="1"/>
  <c r="H20" i="1"/>
  <c r="H13" i="1"/>
  <c r="H14" i="1"/>
  <c r="H18" i="1"/>
  <c r="H24" i="1"/>
  <c r="L35" i="1"/>
  <c r="Z25" i="1"/>
  <c r="F41" i="1"/>
  <c r="B46" i="1"/>
  <c r="C42" i="1"/>
  <c r="Z18" i="6"/>
  <c r="C20" i="6"/>
  <c r="C13" i="6"/>
  <c r="F14" i="6"/>
  <c r="K15" i="6"/>
  <c r="R16" i="6"/>
  <c r="R25" i="6" s="1"/>
  <c r="U16" i="6"/>
  <c r="U13" i="6"/>
  <c r="U25" i="6" s="1"/>
  <c r="H18" i="6"/>
  <c r="H13" i="6"/>
  <c r="H24" i="6"/>
  <c r="H14" i="6"/>
  <c r="D35" i="7"/>
  <c r="K19" i="6"/>
  <c r="K14" i="6"/>
  <c r="K18" i="6"/>
  <c r="K21" i="6"/>
  <c r="K13" i="6"/>
  <c r="T25" i="7"/>
  <c r="O37" i="7" s="1"/>
  <c r="P37" i="7" s="1"/>
  <c r="F13" i="6"/>
  <c r="W19" i="6"/>
  <c r="W18" i="6"/>
  <c r="K24" i="6"/>
  <c r="F43" i="6"/>
  <c r="H14" i="5"/>
  <c r="H24" i="5"/>
  <c r="H18" i="5"/>
  <c r="K15" i="5"/>
  <c r="K25" i="5" s="1"/>
  <c r="K18" i="5"/>
  <c r="K14" i="5"/>
  <c r="K21" i="5"/>
  <c r="P15" i="5"/>
  <c r="P18" i="5"/>
  <c r="P13" i="5"/>
  <c r="P19" i="5"/>
  <c r="P14" i="5"/>
  <c r="H15" i="5"/>
  <c r="K13" i="5"/>
  <c r="W18" i="5"/>
  <c r="R16" i="5"/>
  <c r="H13" i="5"/>
  <c r="K19" i="5"/>
  <c r="K20" i="5"/>
  <c r="C14" i="5"/>
  <c r="C13" i="5"/>
  <c r="E25" i="7"/>
  <c r="O34" i="7" s="1"/>
  <c r="F23" i="7"/>
  <c r="B46" i="5"/>
  <c r="E46" i="5"/>
  <c r="F43" i="5"/>
  <c r="AE21" i="5"/>
  <c r="AE20" i="5"/>
  <c r="F21" i="5"/>
  <c r="F20" i="5"/>
  <c r="P21" i="5"/>
  <c r="C43" i="6"/>
  <c r="B36" i="7"/>
  <c r="S25" i="7"/>
  <c r="N37" i="7" s="1"/>
  <c r="D39" i="7"/>
  <c r="Z20" i="7"/>
  <c r="B34" i="7"/>
  <c r="P15" i="4"/>
  <c r="H15" i="4"/>
  <c r="H18" i="4"/>
  <c r="H14" i="4"/>
  <c r="K15" i="4"/>
  <c r="K14" i="4"/>
  <c r="K18" i="4"/>
  <c r="C15" i="4"/>
  <c r="F15" i="4"/>
  <c r="P14" i="4"/>
  <c r="P13" i="4"/>
  <c r="P18" i="4"/>
  <c r="H24" i="4"/>
  <c r="K19" i="4"/>
  <c r="K20" i="4"/>
  <c r="K24" i="4"/>
  <c r="C14" i="4"/>
  <c r="F14" i="4"/>
  <c r="F20" i="4"/>
  <c r="K21" i="4"/>
  <c r="AD25" i="7"/>
  <c r="O38" i="7" s="1"/>
  <c r="P38" i="7" s="1"/>
  <c r="W17" i="4"/>
  <c r="O38" i="4"/>
  <c r="E38" i="7"/>
  <c r="Z17" i="4"/>
  <c r="C18" i="4"/>
  <c r="C20" i="4"/>
  <c r="O34" i="4"/>
  <c r="H13" i="4"/>
  <c r="O35" i="4"/>
  <c r="M13" i="4"/>
  <c r="W20" i="4"/>
  <c r="M20" i="4"/>
  <c r="B46" i="4"/>
  <c r="D46" i="4"/>
  <c r="L36" i="4"/>
  <c r="P18" i="7"/>
  <c r="L35" i="4"/>
  <c r="F43" i="4"/>
  <c r="K22" i="7"/>
  <c r="Z14" i="7"/>
  <c r="B40" i="7"/>
  <c r="Q25" i="7"/>
  <c r="L37" i="7" s="1"/>
  <c r="M37" i="7" s="1"/>
  <c r="C24" i="7"/>
  <c r="B35" i="7"/>
  <c r="B37" i="7"/>
  <c r="AC25" i="7"/>
  <c r="N38" i="7" s="1"/>
  <c r="D34" i="7"/>
  <c r="E37" i="7"/>
  <c r="E34" i="7"/>
  <c r="B39" i="7"/>
  <c r="M15" i="7"/>
  <c r="D40" i="7"/>
  <c r="D38" i="7"/>
  <c r="E39" i="7"/>
  <c r="E35" i="7"/>
  <c r="D45" i="7"/>
  <c r="E40" i="7"/>
  <c r="E45" i="7"/>
  <c r="AA25" i="7"/>
  <c r="L38" i="7" s="1"/>
  <c r="M38" i="7" s="1"/>
  <c r="B45" i="7"/>
  <c r="D36" i="7"/>
  <c r="E36" i="7"/>
  <c r="D37" i="7"/>
  <c r="C36" i="1"/>
  <c r="C35" i="1"/>
  <c r="B38" i="7"/>
  <c r="R17" i="7"/>
  <c r="D25" i="7"/>
  <c r="N34" i="7" s="1"/>
  <c r="H22" i="7"/>
  <c r="F38" i="1"/>
  <c r="P17" i="7"/>
  <c r="P16" i="7"/>
  <c r="F37" i="4"/>
  <c r="Z16" i="7"/>
  <c r="P39" i="1"/>
  <c r="F37" i="1"/>
  <c r="M16" i="7"/>
  <c r="F43" i="1"/>
  <c r="F44" i="1"/>
  <c r="F24" i="7"/>
  <c r="C22" i="7"/>
  <c r="C23" i="7"/>
  <c r="C40" i="1"/>
  <c r="C44" i="1"/>
  <c r="Z25" i="6"/>
  <c r="Z25" i="4"/>
  <c r="F15" i="7"/>
  <c r="F22" i="7"/>
  <c r="F34" i="1"/>
  <c r="F42" i="1"/>
  <c r="F36" i="1"/>
  <c r="F35" i="1"/>
  <c r="F39" i="1"/>
  <c r="F40" i="1"/>
  <c r="C34" i="1"/>
  <c r="C36" i="6"/>
  <c r="C39" i="5"/>
  <c r="C43" i="5"/>
  <c r="AE25" i="5"/>
  <c r="C36" i="4"/>
  <c r="C43" i="4"/>
  <c r="W25" i="4"/>
  <c r="C41" i="1"/>
  <c r="C45" i="1"/>
  <c r="C37" i="1"/>
  <c r="C39" i="1"/>
  <c r="C15" i="7"/>
  <c r="K24" i="7"/>
  <c r="F37" i="6"/>
  <c r="C37" i="6"/>
  <c r="F40" i="6"/>
  <c r="F36" i="6"/>
  <c r="C35" i="6"/>
  <c r="F35" i="6"/>
  <c r="M37" i="6"/>
  <c r="U13" i="7"/>
  <c r="U16" i="7"/>
  <c r="F45" i="6"/>
  <c r="P38" i="6"/>
  <c r="AB18" i="7"/>
  <c r="AB19" i="7"/>
  <c r="C40" i="6"/>
  <c r="C45" i="6"/>
  <c r="C45" i="5"/>
  <c r="F39" i="5"/>
  <c r="F45" i="5"/>
  <c r="P38" i="5"/>
  <c r="AE20" i="7"/>
  <c r="R16" i="7"/>
  <c r="C36" i="5"/>
  <c r="C37" i="5"/>
  <c r="F36" i="5"/>
  <c r="F37" i="5"/>
  <c r="F34" i="5"/>
  <c r="C40" i="5"/>
  <c r="C35" i="5"/>
  <c r="F18" i="7"/>
  <c r="F40" i="5"/>
  <c r="F35" i="5"/>
  <c r="F21" i="7"/>
  <c r="C34" i="5"/>
  <c r="F13" i="7"/>
  <c r="F14" i="7"/>
  <c r="C41" i="5"/>
  <c r="F42" i="5"/>
  <c r="W20" i="7"/>
  <c r="AE18" i="7"/>
  <c r="AE21" i="7"/>
  <c r="AE17" i="7"/>
  <c r="F35" i="4"/>
  <c r="F36" i="4"/>
  <c r="C38" i="4"/>
  <c r="C35" i="4"/>
  <c r="F38" i="4"/>
  <c r="F42" i="4"/>
  <c r="F45" i="4"/>
  <c r="C45" i="4"/>
  <c r="K15" i="7"/>
  <c r="K14" i="7"/>
  <c r="K16" i="7"/>
  <c r="K19" i="7"/>
  <c r="AB20" i="7"/>
  <c r="AB17" i="7"/>
  <c r="P34" i="4"/>
  <c r="C18" i="7"/>
  <c r="C14" i="7"/>
  <c r="C40" i="4"/>
  <c r="C39" i="4"/>
  <c r="F34" i="4"/>
  <c r="F39" i="4"/>
  <c r="R13" i="7"/>
  <c r="M19" i="7"/>
  <c r="C34" i="4"/>
  <c r="K21" i="7"/>
  <c r="M18" i="7"/>
  <c r="C41" i="4"/>
  <c r="M13" i="7"/>
  <c r="F40" i="4"/>
  <c r="P13" i="7"/>
  <c r="P15" i="7"/>
  <c r="P14" i="7"/>
  <c r="P19" i="7"/>
  <c r="M14" i="7"/>
  <c r="H15" i="7"/>
  <c r="H19" i="7"/>
  <c r="H16" i="7"/>
  <c r="H14" i="7"/>
  <c r="H24" i="7"/>
  <c r="M38" i="1"/>
  <c r="F40" i="7"/>
  <c r="F43" i="7"/>
  <c r="C38" i="7"/>
  <c r="C43" i="7"/>
  <c r="P37" i="4"/>
  <c r="P38" i="4"/>
  <c r="F38" i="7"/>
  <c r="M37" i="4"/>
  <c r="F35" i="7"/>
  <c r="F45" i="7"/>
  <c r="F37" i="7"/>
  <c r="F36" i="7"/>
  <c r="C37" i="7"/>
  <c r="C40" i="7"/>
  <c r="C36" i="7"/>
  <c r="C35" i="7"/>
  <c r="C45" i="7"/>
  <c r="M25" i="6" l="1"/>
  <c r="P20" i="6"/>
  <c r="D46" i="6"/>
  <c r="K25" i="6"/>
  <c r="C13" i="7"/>
  <c r="P20" i="4"/>
  <c r="P25" i="4" s="1"/>
  <c r="M25" i="4"/>
  <c r="F41" i="4"/>
  <c r="J25" i="7"/>
  <c r="K18" i="7" s="1"/>
  <c r="E41" i="7"/>
  <c r="P20" i="5"/>
  <c r="P25" i="5" s="1"/>
  <c r="P36" i="5"/>
  <c r="M25" i="5"/>
  <c r="F41" i="5"/>
  <c r="F46" i="5" s="1"/>
  <c r="F20" i="7"/>
  <c r="F25" i="7" s="1"/>
  <c r="M34" i="5"/>
  <c r="C20" i="5"/>
  <c r="M20" i="1"/>
  <c r="M25" i="1" s="1"/>
  <c r="O34" i="1"/>
  <c r="C20" i="7"/>
  <c r="B41" i="7"/>
  <c r="D46" i="1"/>
  <c r="C25" i="1"/>
  <c r="AB25" i="1"/>
  <c r="N40" i="1"/>
  <c r="AB25" i="4"/>
  <c r="N25" i="7"/>
  <c r="N36" i="7" s="1"/>
  <c r="C25" i="4"/>
  <c r="F25" i="4"/>
  <c r="K25" i="4"/>
  <c r="H25" i="4"/>
  <c r="O40" i="6"/>
  <c r="P34" i="6" s="1"/>
  <c r="U25" i="1"/>
  <c r="F25" i="5"/>
  <c r="R25" i="5"/>
  <c r="W25" i="5"/>
  <c r="Z25" i="5"/>
  <c r="N40" i="5"/>
  <c r="F25" i="6"/>
  <c r="H25" i="6"/>
  <c r="P25" i="6"/>
  <c r="W25" i="6"/>
  <c r="AE25" i="6"/>
  <c r="X25" i="7"/>
  <c r="N39" i="7" s="1"/>
  <c r="O40" i="4"/>
  <c r="P35" i="4" s="1"/>
  <c r="C25" i="5"/>
  <c r="H25" i="5"/>
  <c r="C25" i="6"/>
  <c r="H25" i="1"/>
  <c r="F25" i="1"/>
  <c r="K25" i="1"/>
  <c r="R25" i="4"/>
  <c r="N40" i="4"/>
  <c r="AE25" i="4"/>
  <c r="N40" i="6"/>
  <c r="L40" i="6"/>
  <c r="M34" i="6" s="1"/>
  <c r="E46" i="6"/>
  <c r="F39" i="6" s="1"/>
  <c r="B46" i="6"/>
  <c r="C39" i="6" s="1"/>
  <c r="L40" i="5"/>
  <c r="M35" i="5" s="1"/>
  <c r="O40" i="5"/>
  <c r="P34" i="5" s="1"/>
  <c r="L25" i="7"/>
  <c r="C46" i="5"/>
  <c r="M38" i="4"/>
  <c r="L40" i="4"/>
  <c r="R25" i="7"/>
  <c r="G25" i="7"/>
  <c r="AB25" i="7"/>
  <c r="D42" i="7"/>
  <c r="D46" i="7" s="1"/>
  <c r="AE25" i="7"/>
  <c r="C46" i="4"/>
  <c r="U25" i="7"/>
  <c r="F46" i="4"/>
  <c r="O40" i="1"/>
  <c r="P35" i="1" s="1"/>
  <c r="L40" i="1"/>
  <c r="M36" i="1"/>
  <c r="W25" i="7"/>
  <c r="Z25" i="7"/>
  <c r="F46" i="1"/>
  <c r="C46" i="1"/>
  <c r="B42" i="7"/>
  <c r="Y25" i="7"/>
  <c r="O39" i="7" s="1"/>
  <c r="P39" i="7" s="1"/>
  <c r="O25" i="7"/>
  <c r="O36" i="7" s="1"/>
  <c r="I25" i="7"/>
  <c r="N35" i="7" s="1"/>
  <c r="E42" i="7"/>
  <c r="V25" i="7"/>
  <c r="L39" i="7" s="1"/>
  <c r="M39" i="7" s="1"/>
  <c r="H13" i="7" l="1"/>
  <c r="H18" i="7"/>
  <c r="M35" i="6"/>
  <c r="M36" i="6"/>
  <c r="P36" i="6"/>
  <c r="P35" i="6"/>
  <c r="F34" i="6"/>
  <c r="F41" i="6"/>
  <c r="C34" i="6"/>
  <c r="C41" i="6"/>
  <c r="O35" i="7"/>
  <c r="O40" i="7" s="1"/>
  <c r="P36" i="7" s="1"/>
  <c r="K13" i="7"/>
  <c r="C25" i="7"/>
  <c r="P36" i="4"/>
  <c r="P40" i="4" s="1"/>
  <c r="K20" i="7"/>
  <c r="N40" i="7"/>
  <c r="P35" i="5"/>
  <c r="P40" i="5" s="1"/>
  <c r="M36" i="5"/>
  <c r="M40" i="5" s="1"/>
  <c r="M35" i="4"/>
  <c r="M36" i="4"/>
  <c r="P20" i="7"/>
  <c r="P25" i="7" s="1"/>
  <c r="P36" i="1"/>
  <c r="L36" i="7"/>
  <c r="M20" i="7"/>
  <c r="M25" i="7" s="1"/>
  <c r="L35" i="7"/>
  <c r="H20" i="7"/>
  <c r="M34" i="1"/>
  <c r="M40" i="1" s="1"/>
  <c r="M35" i="1"/>
  <c r="P34" i="1"/>
  <c r="F42" i="7"/>
  <c r="E46" i="7"/>
  <c r="F39" i="7" s="1"/>
  <c r="C42" i="7"/>
  <c r="B46" i="7"/>
  <c r="C39" i="7" s="1"/>
  <c r="P40" i="6" l="1"/>
  <c r="M40" i="6"/>
  <c r="H25" i="7"/>
  <c r="K25" i="7"/>
  <c r="F46" i="6"/>
  <c r="C46" i="6"/>
  <c r="F41" i="7"/>
  <c r="F34" i="7"/>
  <c r="C41" i="7"/>
  <c r="C34" i="7"/>
  <c r="M40" i="4"/>
  <c r="L40" i="7"/>
  <c r="M34" i="7" s="1"/>
  <c r="P40" i="1"/>
  <c r="P34" i="7"/>
  <c r="P35" i="7"/>
  <c r="F46" i="7" l="1"/>
  <c r="C46" i="7"/>
  <c r="M36" i="7"/>
  <c r="M35" i="7"/>
  <c r="P40" i="7"/>
  <c r="M40" i="7" l="1"/>
</calcChain>
</file>

<file path=xl/sharedStrings.xml><?xml version="1.0" encoding="utf-8"?>
<sst xmlns="http://schemas.openxmlformats.org/spreadsheetml/2006/main" count="457" uniqueCount="62">
  <si>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</si>
  <si>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</si>
  <si>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</si>
  <si>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</si>
  <si>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</si>
  <si>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</si>
  <si>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</si>
  <si>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</si>
  <si>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</si>
  <si>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</si>
  <si>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</si>
  <si>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</si>
  <si>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</si>
  <si>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</si>
  <si>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</si>
  <si>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</si>
  <si>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</si>
  <si>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</si>
  <si>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</si>
  <si>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</si>
  <si>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</si>
  <si>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</si>
  <si>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</si>
  <si>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</si>
  <si>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</si>
  <si>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</si>
  <si>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</si>
  <si>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</si>
  <si>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</si>
  <si>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</si>
  <si>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</si>
  <si>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</si>
  <si>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</si>
  <si>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</si>
  <si>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</si>
  <si>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</si>
  <si>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</si>
  <si>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</si>
  <si>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</si>
  <si>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</si>
  <si>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</si>
  <si>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</si>
  <si>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</si>
  <si>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</si>
  <si>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</si>
  <si>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</si>
  <si>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Dades extretes a</t>
  </si>
  <si>
    <t>Designació de Formadors
     (art. 310 LCSP)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</si>
  <si>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</si>
  <si>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</si>
  <si>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</si>
  <si>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</si>
  <si>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t>Tramitació d'Emergència
     (art. 120 LCSP)</t>
  </si>
  <si>
    <t>ANY 2022</t>
  </si>
  <si>
    <t>1 de gener a 31 de març de 2023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</si>
  <si>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t>
  </si>
  <si>
    <t>https://bcnroc.ajuntament.barcelona.cat/jspui/bitstream/11703/128073/5/GM_pressupost-general_2023.pdf#page=269</t>
  </si>
  <si>
    <t>1 d'abril a 30 de juny de 2023</t>
  </si>
  <si>
    <t>1 de juliol a 30 de setembre de 2023</t>
  </si>
  <si>
    <t>1 d'octubre a 31 de desembre de 2023</t>
  </si>
  <si>
    <t>1 de gener a 31 de desembre de 2023</t>
  </si>
  <si>
    <t>Consorci del Besòs (CB)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</si>
</sst>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48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3" applyNumberFormat="0" applyFill="0" applyAlignment="0" applyProtection="0"/>
    <xf numFmtId="0" fontId="28" fillId="0" borderId="44" applyNumberFormat="0" applyFill="0" applyAlignment="0" applyProtection="0"/>
    <xf numFmtId="0" fontId="29" fillId="0" borderId="45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46" applyNumberFormat="0" applyAlignment="0" applyProtection="0"/>
    <xf numFmtId="0" fontId="34" fillId="14" borderId="47" applyNumberFormat="0" applyAlignment="0" applyProtection="0"/>
    <xf numFmtId="0" fontId="35" fillId="14" borderId="46" applyNumberFormat="0" applyAlignment="0" applyProtection="0"/>
    <xf numFmtId="0" fontId="36" fillId="0" borderId="48" applyNumberFormat="0" applyFill="0" applyAlignment="0" applyProtection="0"/>
    <xf numFmtId="0" fontId="37" fillId="15" borderId="49" applyNumberFormat="0" applyAlignment="0" applyProtection="0"/>
    <xf numFmtId="0" fontId="38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51" applyNumberFormat="0" applyFill="0" applyAlignment="0" applyProtection="0"/>
    <xf numFmtId="0" fontId="4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1" fillId="40" borderId="0" applyNumberFormat="0" applyBorder="0" applyAlignment="0" applyProtection="0"/>
    <xf numFmtId="0" fontId="42" fillId="0" borderId="0"/>
    <xf numFmtId="0" fontId="43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68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>
      <alignment horizontal="center" vertical="center"/>
    </xf>
    <xf numFmtId="3" fontId="4" fillId="0" borderId="40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horizontal="right" vertical="center"/>
    </xf>
    <xf numFmtId="165" fontId="4" fillId="0" borderId="4" xfId="0" applyNumberFormat="1" applyFont="1" applyBorder="1" applyAlignment="1">
      <alignment horizontal="right" vertical="center"/>
    </xf>
    <xf numFmtId="3" fontId="4" fillId="0" borderId="8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right" vertical="center"/>
    </xf>
    <xf numFmtId="165" fontId="4" fillId="0" borderId="2" xfId="0" applyNumberFormat="1" applyFont="1" applyBorder="1" applyAlignment="1">
      <alignment horizontal="right" vertical="center"/>
    </xf>
    <xf numFmtId="3" fontId="4" fillId="0" borderId="8" xfId="0" quotePrefix="1" applyNumberFormat="1" applyFont="1" applyBorder="1" applyAlignment="1">
      <alignment horizontal="center" vertical="center"/>
    </xf>
    <xf numFmtId="3" fontId="3" fillId="0" borderId="37" xfId="0" applyNumberFormat="1" applyFont="1" applyBorder="1" applyAlignment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>
      <alignment horizontal="right" vertical="center"/>
    </xf>
    <xf numFmtId="10" fontId="3" fillId="0" borderId="41" xfId="0" applyNumberFormat="1" applyFont="1" applyBorder="1" applyAlignment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>
      <alignment horizontal="center" vertical="center"/>
    </xf>
    <xf numFmtId="165" fontId="4" fillId="0" borderId="2" xfId="0" quotePrefix="1" applyNumberFormat="1" applyFont="1" applyBorder="1" applyAlignment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7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5" fillId="0" borderId="26" xfId="0" applyFont="1" applyBorder="1" applyAlignment="1">
      <alignment horizontal="center" vertical="center"/>
    </xf>
    <xf numFmtId="0" fontId="11" fillId="0" borderId="27" xfId="0" quotePrefix="1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1" fillId="0" borderId="28" xfId="0" quotePrefix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/>
    </xf>
    <xf numFmtId="0" fontId="11" fillId="0" borderId="32" xfId="0" quotePrefix="1" applyFont="1" applyBorder="1" applyAlignment="1">
      <alignment horizontal="center" vertical="center" wrapText="1"/>
    </xf>
    <xf numFmtId="0" fontId="4" fillId="2" borderId="33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2" borderId="34" xfId="0" applyFont="1" applyFill="1" applyBorder="1" applyAlignment="1">
      <alignment vertical="center"/>
    </xf>
    <xf numFmtId="0" fontId="4" fillId="2" borderId="35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4" fontId="9" fillId="2" borderId="0" xfId="0" applyNumberFormat="1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15" fillId="0" borderId="28" xfId="0" quotePrefix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164" fontId="0" fillId="2" borderId="0" xfId="0" applyNumberFormat="1" applyFill="1" applyAlignment="1">
      <alignment vertical="center"/>
    </xf>
    <xf numFmtId="0" fontId="3" fillId="2" borderId="17" xfId="0" applyFont="1" applyFill="1" applyBorder="1" applyAlignment="1">
      <alignment vertical="center"/>
    </xf>
    <xf numFmtId="10" fontId="24" fillId="0" borderId="1" xfId="1" applyNumberFormat="1" applyFont="1" applyBorder="1" applyAlignment="1" applyProtection="1">
      <alignment horizontal="center" vertical="center"/>
    </xf>
    <xf numFmtId="10" fontId="24" fillId="0" borderId="6" xfId="0" applyNumberFormat="1" applyFont="1" applyBorder="1" applyAlignment="1">
      <alignment horizontal="center" vertical="center"/>
    </xf>
    <xf numFmtId="3" fontId="24" fillId="0" borderId="8" xfId="0" applyNumberFormat="1" applyFont="1" applyBorder="1" applyAlignment="1" applyProtection="1">
      <alignment horizontal="center" vertical="center"/>
      <protection locked="0"/>
    </xf>
    <xf numFmtId="165" fontId="24" fillId="0" borderId="1" xfId="0" applyNumberFormat="1" applyFont="1" applyBorder="1" applyAlignment="1" applyProtection="1">
      <alignment horizontal="right" vertical="center"/>
      <protection locked="0"/>
    </xf>
    <xf numFmtId="165" fontId="24" fillId="0" borderId="2" xfId="0" applyNumberFormat="1" applyFont="1" applyBorder="1" applyAlignment="1" applyProtection="1">
      <alignment horizontal="right" vertical="center"/>
      <protection locked="0"/>
    </xf>
    <xf numFmtId="3" fontId="24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vertical="center" wrapText="1"/>
    </xf>
    <xf numFmtId="0" fontId="23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24" fillId="2" borderId="35" xfId="0" applyFont="1" applyFill="1" applyBorder="1" applyAlignment="1">
      <alignment vertical="center"/>
    </xf>
    <xf numFmtId="165" fontId="24" fillId="0" borderId="1" xfId="0" applyNumberFormat="1" applyFont="1" applyBorder="1" applyAlignment="1">
      <alignment horizontal="right" vertical="center"/>
    </xf>
    <xf numFmtId="165" fontId="24" fillId="0" borderId="2" xfId="0" applyNumberFormat="1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24" fillId="2" borderId="9" xfId="0" applyFont="1" applyFill="1" applyBorder="1" applyAlignment="1">
      <alignment vertical="center"/>
    </xf>
    <xf numFmtId="3" fontId="24" fillId="0" borderId="8" xfId="0" applyNumberFormat="1" applyFont="1" applyBorder="1" applyAlignment="1">
      <alignment horizontal="center" vertical="center"/>
    </xf>
    <xf numFmtId="0" fontId="3" fillId="2" borderId="16" xfId="0" applyFont="1" applyFill="1" applyBorder="1" applyAlignment="1">
      <alignment vertical="center"/>
    </xf>
    <xf numFmtId="3" fontId="3" fillId="0" borderId="23" xfId="0" applyNumberFormat="1" applyFont="1" applyBorder="1" applyAlignment="1">
      <alignment horizontal="center" vertical="center"/>
    </xf>
    <xf numFmtId="165" fontId="3" fillId="0" borderId="18" xfId="0" applyNumberFormat="1" applyFont="1" applyBorder="1" applyAlignment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45" fillId="2" borderId="0" xfId="0" applyFont="1" applyFill="1" applyAlignment="1">
      <alignment vertical="center"/>
    </xf>
    <xf numFmtId="0" fontId="44" fillId="2" borderId="2" xfId="0" applyFont="1" applyFill="1" applyBorder="1" applyAlignment="1">
      <alignment vertical="center"/>
    </xf>
    <xf numFmtId="14" fontId="44" fillId="2" borderId="3" xfId="0" applyNumberFormat="1" applyFont="1" applyFill="1" applyBorder="1" applyAlignment="1" applyProtection="1">
      <alignment vertical="center"/>
      <protection locked="0"/>
    </xf>
    <xf numFmtId="0" fontId="24" fillId="0" borderId="9" xfId="0" applyFont="1" applyBorder="1" applyAlignment="1">
      <alignment vertical="center"/>
    </xf>
    <xf numFmtId="0" fontId="17" fillId="2" borderId="0" xfId="0" applyFont="1" applyFill="1" applyAlignment="1">
      <alignment horizontal="left" vertical="center"/>
    </xf>
    <xf numFmtId="0" fontId="24" fillId="2" borderId="9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24" fillId="2" borderId="9" xfId="0" applyFont="1" applyFill="1" applyBorder="1" applyAlignment="1">
      <alignment horizontal="left" vertical="center" wrapText="1"/>
    </xf>
    <xf numFmtId="44" fontId="24" fillId="0" borderId="1" xfId="2" applyFont="1" applyBorder="1" applyAlignment="1" applyProtection="1">
      <alignment horizontal="right" vertical="center"/>
      <protection locked="0"/>
    </xf>
    <xf numFmtId="4" fontId="42" fillId="0" borderId="1" xfId="44" applyNumberFormat="1" applyBorder="1" applyAlignment="1" applyProtection="1">
      <alignment horizontal="right"/>
      <protection locked="0"/>
    </xf>
    <xf numFmtId="166" fontId="24" fillId="0" borderId="1" xfId="44" applyNumberFormat="1" applyFont="1" applyBorder="1" applyAlignment="1" applyProtection="1">
      <alignment horizontal="right" vertical="center"/>
      <protection locked="0"/>
    </xf>
    <xf numFmtId="166" fontId="24" fillId="0" borderId="2" xfId="44" applyNumberFormat="1" applyFont="1" applyBorder="1" applyAlignment="1" applyProtection="1">
      <alignment horizontal="right" vertical="center"/>
      <protection locked="0"/>
    </xf>
    <xf numFmtId="0" fontId="4" fillId="2" borderId="9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0" fontId="3" fillId="5" borderId="30" xfId="0" applyFont="1" applyFill="1" applyBorder="1" applyAlignment="1">
      <alignment horizontal="center" vertical="center"/>
    </xf>
    <xf numFmtId="0" fontId="3" fillId="5" borderId="42" xfId="0" applyFont="1" applyFill="1" applyBorder="1" applyAlignment="1">
      <alignment horizontal="center" vertical="center"/>
    </xf>
    <xf numFmtId="0" fontId="3" fillId="6" borderId="29" xfId="0" applyFont="1" applyFill="1" applyBorder="1" applyAlignment="1">
      <alignment horizontal="center" vertical="center"/>
    </xf>
    <xf numFmtId="0" fontId="3" fillId="6" borderId="30" xfId="0" applyFont="1" applyFill="1" applyBorder="1" applyAlignment="1">
      <alignment horizontal="center" vertical="center"/>
    </xf>
    <xf numFmtId="0" fontId="3" fillId="6" borderId="42" xfId="0" applyFont="1" applyFill="1" applyBorder="1" applyAlignment="1">
      <alignment horizontal="center" vertical="center"/>
    </xf>
    <xf numFmtId="0" fontId="3" fillId="8" borderId="29" xfId="0" applyFont="1" applyFill="1" applyBorder="1" applyAlignment="1">
      <alignment horizontal="center" vertical="center"/>
    </xf>
    <xf numFmtId="0" fontId="3" fillId="8" borderId="30" xfId="0" applyFont="1" applyFill="1" applyBorder="1" applyAlignment="1">
      <alignment horizontal="center" vertical="center"/>
    </xf>
    <xf numFmtId="0" fontId="3" fillId="8" borderId="42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3" fillId="7" borderId="29" xfId="0" applyFont="1" applyFill="1" applyBorder="1" applyAlignment="1">
      <alignment horizontal="center" vertical="center"/>
    </xf>
    <xf numFmtId="0" fontId="3" fillId="7" borderId="30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vertical="center" wrapText="1"/>
    </xf>
    <xf numFmtId="0" fontId="13" fillId="3" borderId="2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46" fillId="0" borderId="0" xfId="59" applyFill="1" applyBorder="1" applyAlignment="1" applyProtection="1">
      <alignment horizontal="left" vertical="top" wrapText="1" indent="1"/>
    </xf>
    <xf numFmtId="0" fontId="46" fillId="0" borderId="0" xfId="59" applyFill="1" applyBorder="1" applyAlignment="1" applyProtection="1">
      <alignment horizontal="left" vertical="top" indent="1"/>
    </xf>
    <xf numFmtId="0" fontId="21" fillId="9" borderId="26" xfId="0" applyFont="1" applyFill="1" applyBorder="1" applyAlignment="1">
      <alignment horizontal="center" vertical="center"/>
    </xf>
    <xf numFmtId="0" fontId="21" fillId="9" borderId="27" xfId="0" applyFont="1" applyFill="1" applyBorder="1" applyAlignment="1">
      <alignment horizontal="center" vertical="center"/>
    </xf>
    <xf numFmtId="0" fontId="21" fillId="9" borderId="28" xfId="0" applyFont="1" applyFill="1" applyBorder="1" applyAlignment="1">
      <alignment horizontal="center" vertical="center"/>
    </xf>
    <xf numFmtId="0" fontId="21" fillId="9" borderId="10" xfId="0" applyFont="1" applyFill="1" applyBorder="1" applyAlignment="1">
      <alignment horizontal="left" vertical="center" wrapText="1"/>
    </xf>
    <xf numFmtId="0" fontId="21" fillId="9" borderId="16" xfId="0" applyFont="1" applyFill="1" applyBorder="1" applyAlignment="1">
      <alignment horizontal="left" vertical="center" wrapText="1"/>
    </xf>
    <xf numFmtId="0" fontId="21" fillId="9" borderId="10" xfId="0" applyFont="1" applyFill="1" applyBorder="1" applyAlignment="1">
      <alignment horizontal="center" vertical="center" wrapText="1"/>
    </xf>
    <xf numFmtId="0" fontId="21" fillId="9" borderId="13" xfId="0" applyFont="1" applyFill="1" applyBorder="1" applyAlignment="1">
      <alignment horizontal="center" vertical="center" wrapText="1"/>
    </xf>
    <xf numFmtId="0" fontId="21" fillId="9" borderId="16" xfId="0" applyFont="1" applyFill="1" applyBorder="1" applyAlignment="1">
      <alignment horizontal="center" vertical="center" wrapText="1"/>
    </xf>
    <xf numFmtId="0" fontId="22" fillId="9" borderId="19" xfId="0" applyFont="1" applyFill="1" applyBorder="1" applyAlignment="1">
      <alignment horizontal="center" vertical="center"/>
    </xf>
    <xf numFmtId="0" fontId="22" fillId="9" borderId="11" xfId="0" applyFont="1" applyFill="1" applyBorder="1" applyAlignment="1">
      <alignment horizontal="center" vertical="center"/>
    </xf>
    <xf numFmtId="0" fontId="22" fillId="9" borderId="12" xfId="0" applyFont="1" applyFill="1" applyBorder="1" applyAlignment="1">
      <alignment horizontal="center" vertical="center"/>
    </xf>
    <xf numFmtId="0" fontId="22" fillId="9" borderId="20" xfId="0" applyFont="1" applyFill="1" applyBorder="1" applyAlignment="1">
      <alignment horizontal="center" vertical="center"/>
    </xf>
    <xf numFmtId="0" fontId="22" fillId="9" borderId="0" xfId="0" applyFont="1" applyFill="1" applyAlignment="1">
      <alignment horizontal="center" vertical="center"/>
    </xf>
    <xf numFmtId="0" fontId="22" fillId="9" borderId="21" xfId="0" applyFont="1" applyFill="1" applyBorder="1" applyAlignment="1">
      <alignment horizontal="center" vertical="center"/>
    </xf>
    <xf numFmtId="0" fontId="21" fillId="9" borderId="19" xfId="0" applyFont="1" applyFill="1" applyBorder="1" applyAlignment="1">
      <alignment horizontal="center" vertical="center" wrapText="1"/>
    </xf>
    <xf numFmtId="0" fontId="21" fillId="9" borderId="12" xfId="0" applyFont="1" applyFill="1" applyBorder="1" applyAlignment="1">
      <alignment horizontal="center" vertical="center" wrapText="1"/>
    </xf>
    <xf numFmtId="0" fontId="21" fillId="9" borderId="20" xfId="0" applyFont="1" applyFill="1" applyBorder="1" applyAlignment="1">
      <alignment horizontal="center" vertical="center" wrapText="1"/>
    </xf>
    <xf numFmtId="0" fontId="21" fillId="9" borderId="21" xfId="0" applyFont="1" applyFill="1" applyBorder="1" applyAlignment="1">
      <alignment horizontal="center" vertical="center" wrapText="1"/>
    </xf>
    <xf numFmtId="0" fontId="21" fillId="9" borderId="17" xfId="0" applyFont="1" applyFill="1" applyBorder="1" applyAlignment="1">
      <alignment horizontal="center" vertical="center" wrapText="1"/>
    </xf>
    <xf numFmtId="0" fontId="21" fillId="9" borderId="15" xfId="0" applyFont="1" applyFill="1" applyBorder="1" applyAlignment="1">
      <alignment horizontal="center" vertical="center" wrapText="1"/>
    </xf>
    <xf numFmtId="0" fontId="22" fillId="9" borderId="17" xfId="0" applyFont="1" applyFill="1" applyBorder="1" applyAlignment="1">
      <alignment horizontal="center" vertical="center"/>
    </xf>
    <xf numFmtId="0" fontId="22" fillId="9" borderId="14" xfId="0" applyFont="1" applyFill="1" applyBorder="1" applyAlignment="1">
      <alignment horizontal="center" vertical="center"/>
    </xf>
    <xf numFmtId="0" fontId="22" fillId="9" borderId="15" xfId="0" applyFont="1" applyFill="1" applyBorder="1" applyAlignment="1">
      <alignment horizontal="center" vertical="center"/>
    </xf>
  </cellXfs>
  <cellStyles count="60">
    <cellStyle name="20% - Èmfasi1 2" xfId="47" xr:uid="{00000000-0005-0000-0000-000001000000}"/>
    <cellStyle name="20% - Èmfasi2 2" xfId="49" xr:uid="{00000000-0005-0000-0000-000003000000}"/>
    <cellStyle name="20% - Èmfasi3 2" xfId="51" xr:uid="{00000000-0005-0000-0000-000005000000}"/>
    <cellStyle name="20% - Èmfasi4 2" xfId="53" xr:uid="{00000000-0005-0000-0000-000007000000}"/>
    <cellStyle name="20% - Èmfasi5 2" xfId="55" xr:uid="{00000000-0005-0000-0000-000009000000}"/>
    <cellStyle name="20% - Èmfasi6 2" xfId="57" xr:uid="{00000000-0005-0000-0000-00000B000000}"/>
    <cellStyle name="20% - Énfasis1" xfId="21" builtinId="30" customBuiltin="1"/>
    <cellStyle name="20% - Énfasis2" xfId="25" builtinId="34" customBuiltin="1"/>
    <cellStyle name="20% - Énfasis3" xfId="29" builtinId="38" customBuiltin="1"/>
    <cellStyle name="20% - Énfasis4" xfId="33" builtinId="42" customBuiltin="1"/>
    <cellStyle name="20% - Énfasis5" xfId="37" builtinId="46" customBuiltin="1"/>
    <cellStyle name="20% - Énfasis6" xfId="41" builtinId="50" customBuiltin="1"/>
    <cellStyle name="40% - Èmfasi1 2" xfId="48" xr:uid="{00000000-0005-0000-0000-00000D000000}"/>
    <cellStyle name="40% - Èmfasi2 2" xfId="50" xr:uid="{00000000-0005-0000-0000-00000F000000}"/>
    <cellStyle name="40% - Èmfasi3 2" xfId="52" xr:uid="{00000000-0005-0000-0000-000011000000}"/>
    <cellStyle name="40% - Èmfasi4 2" xfId="54" xr:uid="{00000000-0005-0000-0000-000013000000}"/>
    <cellStyle name="40% - Èmfasi5 2" xfId="56" xr:uid="{00000000-0005-0000-0000-000015000000}"/>
    <cellStyle name="40% - Èmfasi6 2" xfId="58" xr:uid="{00000000-0005-0000-0000-000017000000}"/>
    <cellStyle name="40% - Énfasis1" xfId="22" builtinId="31" customBuiltin="1"/>
    <cellStyle name="40% - Énfasis2" xfId="26" builtinId="35" customBuiltin="1"/>
    <cellStyle name="40% - Énfasis3" xfId="30" builtinId="39" customBuiltin="1"/>
    <cellStyle name="40% - Énfasis4" xfId="34" builtinId="43" customBuiltin="1"/>
    <cellStyle name="40% - Énfasis5" xfId="38" builtinId="47" customBuiltin="1"/>
    <cellStyle name="40% - Énfasis6" xfId="42" builtinId="51" customBuiltin="1"/>
    <cellStyle name="60% - Énfasis1" xfId="23" builtinId="32" customBuiltin="1"/>
    <cellStyle name="60% - Énfasis2" xfId="27" builtinId="36" customBuiltin="1"/>
    <cellStyle name="60% - Énfasis3" xfId="31" builtinId="40" customBuiltin="1"/>
    <cellStyle name="60% - Énfasis4" xfId="35" builtinId="44" customBuiltin="1"/>
    <cellStyle name="60% - Énfasis5" xfId="39" builtinId="48" customBuiltin="1"/>
    <cellStyle name="60% - Énfasis6" xfId="43" builtinId="52" customBuiltin="1"/>
    <cellStyle name="Bueno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1" xfId="4" builtinId="16" customBuiltin="1"/>
    <cellStyle name="Encabezado 4" xfId="7" builtinId="19" customBuiltin="1"/>
    <cellStyle name="Énfasis1" xfId="20" builtinId="29" customBuiltin="1"/>
    <cellStyle name="Énfasis2" xfId="24" builtinId="33" customBuiltin="1"/>
    <cellStyle name="Énfasis3" xfId="28" builtinId="37" customBuiltin="1"/>
    <cellStyle name="Énfasis4" xfId="32" builtinId="41" customBuiltin="1"/>
    <cellStyle name="Énfasis5" xfId="36" builtinId="45" customBuiltin="1"/>
    <cellStyle name="Énfasis6" xfId="40" builtinId="49" customBuiltin="1"/>
    <cellStyle name="Entrada" xfId="11" builtinId="20" customBuiltin="1"/>
    <cellStyle name="Hipervínculo" xfId="59" builtinId="8"/>
    <cellStyle name="Incorrecto" xfId="9" builtinId="27" customBuiltin="1"/>
    <cellStyle name="Moneda" xfId="2" builtinId="4"/>
    <cellStyle name="Neutral" xfId="10" builtinId="28" customBuiltin="1"/>
    <cellStyle name="Normal" xfId="0" builtinId="0"/>
    <cellStyle name="Normal 2" xfId="44" xr:uid="{00000000-0005-0000-0000-00002E000000}"/>
    <cellStyle name="Normal 3" xfId="45" xr:uid="{00000000-0005-0000-0000-00002F000000}"/>
    <cellStyle name="Nota 2" xfId="46" xr:uid="{00000000-0005-0000-0000-000031000000}"/>
    <cellStyle name="Notas" xfId="17" builtinId="10" customBuiltin="1"/>
    <cellStyle name="Porcentaje" xfId="1" builtinId="5"/>
    <cellStyle name="Salida" xfId="12" builtinId="21" customBuiltin="1"/>
    <cellStyle name="Texto de advertencia" xfId="16" builtinId="11" customBuiltin="1"/>
    <cellStyle name="Texto explicativo" xfId="18" builtinId="53" customBuiltin="1"/>
    <cellStyle name="Título" xfId="3" builtinId="15" customBuiltin="1"/>
    <cellStyle name="Título 2" xfId="5" builtinId="17" customBuiltin="1"/>
    <cellStyle name="Título 3" xfId="6" builtinId="18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'2023 -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DBC-4275-A37C-9D4830A8386C}"/>
                </c:ext>
              </c:extLst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DBC-4275-A37C-9D4830A8386C}"/>
                </c:ext>
              </c:extLst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DBC-4275-A37C-9D4830A8386C}"/>
                </c:ext>
              </c:extLst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DBC-4275-A37C-9D4830A8386C}"/>
                </c:ext>
              </c:extLst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DBC-4275-A37C-9D4830A8386C}"/>
                </c:ext>
              </c:extLst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DBC-4275-A37C-9D4830A8386C}"/>
                </c:ext>
              </c:extLst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DBC-4275-A37C-9D4830A8386C}"/>
                </c:ext>
              </c:extLst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DBC-4275-A37C-9D4830A8386C}"/>
                </c:ext>
              </c:extLst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DBC-4275-A37C-9D4830A8386C}"/>
                </c:ext>
              </c:extLst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DBC-4275-A37C-9D4830A8386C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'2023 -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'2023 - CONTRACTACIÓ ANUAL'!$B$34:$B$45</c:f>
              <c:numCache>
                <c:formatCode>#,##0</c:formatCode>
                <c:ptCount val="11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96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DBC-4275-A37C-9D4830A838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'2023 -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7CA-429C-8A46-3770EA93744B}"/>
                </c:ext>
              </c:extLst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7CA-429C-8A46-3770EA93744B}"/>
                </c:ext>
              </c:extLst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7CA-429C-8A46-3770EA93744B}"/>
                </c:ext>
              </c:extLst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7CA-429C-8A46-3770EA93744B}"/>
                </c:ext>
              </c:extLst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7CA-429C-8A46-3770EA93744B}"/>
                </c:ext>
              </c:extLst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7CA-429C-8A46-3770EA93744B}"/>
                </c:ext>
              </c:extLst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7CA-429C-8A46-3770EA93744B}"/>
                </c:ext>
              </c:extLst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7CA-429C-8A46-3770EA93744B}"/>
                </c:ext>
              </c:extLst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7CA-429C-8A46-3770EA93744B}"/>
                </c:ext>
              </c:extLst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7CA-429C-8A46-3770EA93744B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'2023 -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'2023 - CONTRACTACIÓ ANUAL'!$E$34:$E$45</c:f>
              <c:numCache>
                <c:formatCode>#,##0.00\ "€"</c:formatCode>
                <c:ptCount val="11"/>
                <c:pt idx="0">
                  <c:v>67090.22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53750.62</c:v>
                </c:pt>
                <c:pt idx="6">
                  <c:v>0</c:v>
                </c:pt>
                <c:pt idx="7">
                  <c:v>643984.06000000006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7CA-429C-8A46-3770EA93744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'2023 -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7FF-4373-AC2C-A2E03CE324D9}"/>
                </c:ext>
              </c:extLst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7FF-4373-AC2C-A2E03CE324D9}"/>
                </c:ext>
              </c:extLst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7FF-4373-AC2C-A2E03CE324D9}"/>
                </c:ext>
              </c:extLst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7FF-4373-AC2C-A2E03CE324D9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'2023 -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'2023 - CONTRACTACIÓ ANUAL'!$L$34:$L$39</c:f>
              <c:numCache>
                <c:formatCode>#,##0</c:formatCode>
                <c:ptCount val="6"/>
                <c:pt idx="0">
                  <c:v>3</c:v>
                </c:pt>
                <c:pt idx="1">
                  <c:v>73</c:v>
                </c:pt>
                <c:pt idx="2">
                  <c:v>23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7FF-4373-AC2C-A2E03CE324D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'2023 -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D2C-4A10-8448-25E07268A8BA}"/>
                </c:ext>
              </c:extLst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D2C-4A10-8448-25E07268A8BA}"/>
                </c:ext>
              </c:extLst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D2C-4A10-8448-25E07268A8BA}"/>
                </c:ext>
              </c:extLst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D2C-4A10-8448-25E07268A8BA}"/>
                </c:ext>
              </c:extLst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D2C-4A10-8448-25E07268A8BA}"/>
                </c:ext>
              </c:extLst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D2C-4A10-8448-25E07268A8BA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'2023 -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'2023 - CONTRACTACIÓ ANUAL'!$O$34:$O$39</c:f>
              <c:numCache>
                <c:formatCode>#,##0.00\ "€"</c:formatCode>
                <c:ptCount val="6"/>
                <c:pt idx="0">
                  <c:v>46941.95</c:v>
                </c:pt>
                <c:pt idx="1">
                  <c:v>576873.21</c:v>
                </c:pt>
                <c:pt idx="2">
                  <c:v>141009.74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D2C-4A10-8448-25E07268A8B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1703070</xdr:colOff>
      <xdr:row>2</xdr:row>
      <xdr:rowOff>158115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1699260</xdr:colOff>
      <xdr:row>2</xdr:row>
      <xdr:rowOff>160020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cnroc.ajuntament.barcelona.cat/jspui/bitstream/11703/128073/5/GM_pressupost-general_2023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59999389629810485"/>
  </sheetPr>
  <dimension ref="A1:AG108"/>
  <sheetViews>
    <sheetView showGridLines="0" showZeros="0" topLeftCell="A14" zoomScale="70" zoomScaleNormal="70" workbookViewId="0">
      <selection activeCell="J22" sqref="J22"/>
    </sheetView>
  </sheetViews>
  <sheetFormatPr baseColWidth="10" defaultColWidth="9.140625" defaultRowHeight="15" x14ac:dyDescent="0.25"/>
  <cols>
    <col min="1" max="1" width="26.140625" style="26" customWidth="1"/>
    <col min="2" max="2" width="11.5703125" style="59" customWidth="1"/>
    <col min="3" max="3" width="10.7109375" style="26" customWidth="1"/>
    <col min="4" max="4" width="19.140625" style="26" customWidth="1"/>
    <col min="5" max="5" width="18.140625" style="26" customWidth="1"/>
    <col min="6" max="6" width="11.42578125" style="26" customWidth="1"/>
    <col min="7" max="7" width="9.28515625" style="26" customWidth="1"/>
    <col min="8" max="8" width="10.85546875" style="59" customWidth="1"/>
    <col min="9" max="9" width="17.28515625" style="26" customWidth="1"/>
    <col min="10" max="10" width="20" style="26" customWidth="1"/>
    <col min="11" max="12" width="11.42578125" style="26" customWidth="1"/>
    <col min="13" max="13" width="10.7109375" style="26" customWidth="1"/>
    <col min="14" max="14" width="18.85546875" style="59" customWidth="1"/>
    <col min="15" max="15" width="19.7109375" style="26" customWidth="1"/>
    <col min="16" max="16" width="11.42578125" style="26" customWidth="1"/>
    <col min="17" max="17" width="9.140625" style="26" customWidth="1"/>
    <col min="18" max="18" width="11" style="26" customWidth="1"/>
    <col min="19" max="19" width="18.85546875" style="26" customWidth="1"/>
    <col min="20" max="20" width="19.5703125" style="26" customWidth="1"/>
    <col min="21" max="21" width="11.140625" style="26" customWidth="1"/>
    <col min="22" max="22" width="9" style="26" customWidth="1"/>
    <col min="23" max="23" width="10" style="26" customWidth="1"/>
    <col min="24" max="24" width="19" style="26" customWidth="1"/>
    <col min="25" max="25" width="17.28515625" style="26" customWidth="1"/>
    <col min="26" max="26" width="9.7109375" style="26" customWidth="1"/>
    <col min="27" max="27" width="9.140625" style="26" customWidth="1"/>
    <col min="28" max="28" width="10.85546875" style="26" customWidth="1"/>
    <col min="29" max="29" width="18.140625" style="26" customWidth="1"/>
    <col min="30" max="30" width="18.85546875" style="26" customWidth="1"/>
    <col min="31" max="31" width="10.85546875" style="26" customWidth="1"/>
    <col min="32" max="16384" width="9.140625" style="26"/>
  </cols>
  <sheetData>
    <row r="1" spans="1:31" x14ac:dyDescent="0.2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x14ac:dyDescent="0.2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x14ac:dyDescent="0.2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x14ac:dyDescent="0.25">
      <c r="B4" s="25"/>
      <c r="H4" s="25"/>
      <c r="N4" s="25"/>
    </row>
    <row r="5" spans="1:31" s="24" customFormat="1" ht="30.75" customHeight="1" x14ac:dyDescent="0.25">
      <c r="A5" s="27" t="s">
        <v>12</v>
      </c>
      <c r="B5" s="25"/>
      <c r="H5" s="25"/>
      <c r="N5" s="25"/>
    </row>
    <row r="6" spans="1:31" s="24" customFormat="1" ht="6.75" customHeight="1" x14ac:dyDescent="0.25">
      <c r="A6" s="28"/>
      <c r="B6" s="25"/>
      <c r="H6" s="25"/>
      <c r="N6" s="25"/>
    </row>
    <row r="7" spans="1:31" s="24" customFormat="1" ht="24.75" customHeight="1" x14ac:dyDescent="0.25">
      <c r="A7" s="29" t="s">
        <v>41</v>
      </c>
      <c r="B7" s="30" t="s">
        <v>54</v>
      </c>
      <c r="C7" s="31"/>
      <c r="D7" s="31"/>
      <c r="E7" s="31"/>
      <c r="F7" s="31"/>
      <c r="H7" s="69"/>
      <c r="I7" s="84" t="s">
        <v>46</v>
      </c>
      <c r="J7" s="85">
        <v>45016</v>
      </c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25">
      <c r="A8" s="29" t="s">
        <v>11</v>
      </c>
      <c r="B8" s="23" t="s">
        <v>61</v>
      </c>
      <c r="C8" s="70"/>
      <c r="D8" s="70"/>
      <c r="E8" s="70"/>
      <c r="F8" s="70"/>
      <c r="G8" s="71"/>
      <c r="H8" s="71"/>
      <c r="I8" s="71"/>
      <c r="J8" s="71"/>
      <c r="K8" s="71"/>
      <c r="L8" s="29"/>
      <c r="N8" s="25"/>
      <c r="R8" s="29"/>
      <c r="X8" s="29"/>
      <c r="AE8" s="29"/>
    </row>
    <row r="9" spans="1:31" ht="26.25" customHeight="1" thickBot="1" x14ac:dyDescent="0.3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">
      <c r="A10" s="24"/>
      <c r="B10" s="101" t="s">
        <v>6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3"/>
    </row>
    <row r="11" spans="1:31" ht="30" customHeight="1" thickBot="1" x14ac:dyDescent="0.3">
      <c r="A11" s="136" t="s">
        <v>10</v>
      </c>
      <c r="B11" s="104" t="s">
        <v>3</v>
      </c>
      <c r="C11" s="105"/>
      <c r="D11" s="105"/>
      <c r="E11" s="105"/>
      <c r="F11" s="106"/>
      <c r="G11" s="107" t="s">
        <v>1</v>
      </c>
      <c r="H11" s="108"/>
      <c r="I11" s="108"/>
      <c r="J11" s="108"/>
      <c r="K11" s="109"/>
      <c r="L11" s="122" t="s">
        <v>2</v>
      </c>
      <c r="M11" s="123"/>
      <c r="N11" s="123"/>
      <c r="O11" s="123"/>
      <c r="P11" s="123"/>
      <c r="Q11" s="110" t="s">
        <v>34</v>
      </c>
      <c r="R11" s="111"/>
      <c r="S11" s="111"/>
      <c r="T11" s="111"/>
      <c r="U11" s="112"/>
      <c r="V11" s="116" t="s">
        <v>5</v>
      </c>
      <c r="W11" s="117"/>
      <c r="X11" s="117"/>
      <c r="Y11" s="117"/>
      <c r="Z11" s="118"/>
      <c r="AA11" s="113" t="s">
        <v>4</v>
      </c>
      <c r="AB11" s="114"/>
      <c r="AC11" s="114"/>
      <c r="AD11" s="114"/>
      <c r="AE11" s="115"/>
    </row>
    <row r="12" spans="1:31" ht="39" customHeight="1" thickBot="1" x14ac:dyDescent="0.3">
      <c r="A12" s="137"/>
      <c r="B12" s="32" t="s">
        <v>7</v>
      </c>
      <c r="C12" s="33" t="s">
        <v>8</v>
      </c>
      <c r="D12" s="34" t="s">
        <v>23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25">
      <c r="A13" s="39" t="s">
        <v>25</v>
      </c>
      <c r="B13" s="1"/>
      <c r="C13" s="20" t="str">
        <f t="shared" ref="C13:C24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4" si="2">IF(G13,G13/$G$25,"")</f>
        <v/>
      </c>
      <c r="I13" s="4"/>
      <c r="J13" s="5"/>
      <c r="K13" s="21" t="str">
        <f t="shared" ref="K13:K24" si="3">IF(J13,J13/$J$25,"")</f>
        <v/>
      </c>
      <c r="L13" s="1"/>
      <c r="M13" s="20" t="str">
        <f t="shared" ref="M13:M24" si="4">IF(L13,L13/$L$25,"")</f>
        <v/>
      </c>
      <c r="N13" s="4"/>
      <c r="O13" s="5"/>
      <c r="P13" s="21" t="str">
        <f t="shared" ref="P13:P24" si="5">IF(O13,O13/$O$25,"")</f>
        <v/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0" customFormat="1" ht="36" customHeight="1" x14ac:dyDescent="0.25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0" customFormat="1" ht="36" customHeight="1" x14ac:dyDescent="0.25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0" customFormat="1" ht="36" customHeight="1" x14ac:dyDescent="0.25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0" customFormat="1" ht="36" customHeight="1" x14ac:dyDescent="0.2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92"/>
      <c r="Y17" s="92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5" customFormat="1" ht="36" customHeight="1" x14ac:dyDescent="0.25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/>
      <c r="H18" s="62" t="str">
        <f t="shared" si="2"/>
        <v/>
      </c>
      <c r="I18" s="65"/>
      <c r="J18" s="66"/>
      <c r="K18" s="63" t="str">
        <f t="shared" si="3"/>
        <v/>
      </c>
      <c r="L18" s="67"/>
      <c r="M18" s="62" t="str">
        <f t="shared" si="4"/>
        <v/>
      </c>
      <c r="N18" s="65"/>
      <c r="O18" s="66"/>
      <c r="P18" s="63" t="str">
        <f t="shared" si="5"/>
        <v/>
      </c>
      <c r="Q18" s="67"/>
      <c r="R18" s="62" t="str">
        <f t="shared" si="6"/>
        <v/>
      </c>
      <c r="S18" s="65"/>
      <c r="T18" s="66"/>
      <c r="U18" s="63" t="str">
        <f t="shared" si="7"/>
        <v/>
      </c>
      <c r="V18" s="67"/>
      <c r="W18" s="62" t="str">
        <f t="shared" si="8"/>
        <v/>
      </c>
      <c r="X18" s="65"/>
      <c r="Y18" s="66"/>
      <c r="Z18" s="63" t="str">
        <f t="shared" si="9"/>
        <v/>
      </c>
      <c r="AA18" s="67"/>
      <c r="AB18" s="20" t="str">
        <f t="shared" si="10"/>
        <v/>
      </c>
      <c r="AC18" s="65"/>
      <c r="AD18" s="66"/>
      <c r="AE18" s="63" t="str">
        <f t="shared" si="11"/>
        <v/>
      </c>
    </row>
    <row r="19" spans="1:31" s="40" customFormat="1" ht="36" customHeight="1" x14ac:dyDescent="0.25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5" customFormat="1" ht="36" customHeight="1" x14ac:dyDescent="0.25">
      <c r="A20" s="76" t="s">
        <v>29</v>
      </c>
      <c r="B20" s="64">
        <v>1</v>
      </c>
      <c r="C20" s="62">
        <f t="shared" si="0"/>
        <v>1</v>
      </c>
      <c r="D20" s="65">
        <f>E20/1.21</f>
        <v>15400</v>
      </c>
      <c r="E20" s="66">
        <v>18634</v>
      </c>
      <c r="F20" s="21">
        <f t="shared" si="1"/>
        <v>1</v>
      </c>
      <c r="G20" s="64">
        <v>22</v>
      </c>
      <c r="H20" s="62">
        <f t="shared" si="2"/>
        <v>1</v>
      </c>
      <c r="I20" s="65">
        <f>J20/1.21</f>
        <v>77740.776859504127</v>
      </c>
      <c r="J20" s="66">
        <v>94066.34</v>
      </c>
      <c r="K20" s="63">
        <f t="shared" si="3"/>
        <v>1</v>
      </c>
      <c r="L20" s="64">
        <v>6</v>
      </c>
      <c r="M20" s="62">
        <f t="shared" si="4"/>
        <v>1</v>
      </c>
      <c r="N20" s="65">
        <f>O20/1.21</f>
        <v>38604.611570247936</v>
      </c>
      <c r="O20" s="66">
        <v>46711.58</v>
      </c>
      <c r="P20" s="63">
        <f t="shared" si="5"/>
        <v>1</v>
      </c>
      <c r="Q20" s="64"/>
      <c r="R20" s="62" t="str">
        <f t="shared" si="6"/>
        <v/>
      </c>
      <c r="S20" s="65"/>
      <c r="T20" s="66"/>
      <c r="U20" s="63" t="str">
        <f t="shared" si="7"/>
        <v/>
      </c>
      <c r="V20" s="64"/>
      <c r="W20" s="62" t="str">
        <f t="shared" si="8"/>
        <v/>
      </c>
      <c r="X20" s="65"/>
      <c r="Y20" s="66"/>
      <c r="Z20" s="63" t="str">
        <f t="shared" si="9"/>
        <v/>
      </c>
      <c r="AA20" s="64"/>
      <c r="AB20" s="20" t="str">
        <f t="shared" si="10"/>
        <v/>
      </c>
      <c r="AC20" s="65"/>
      <c r="AD20" s="66"/>
      <c r="AE20" s="63" t="str">
        <f t="shared" si="11"/>
        <v/>
      </c>
    </row>
    <row r="21" spans="1:31" s="40" customFormat="1" ht="39.950000000000003" hidden="1" customHeight="1" x14ac:dyDescent="0.25">
      <c r="A21" s="89" t="s">
        <v>51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91"/>
      <c r="J21" s="91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93"/>
      <c r="Y21" s="93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0" customFormat="1" ht="39.950000000000003" customHeight="1" x14ac:dyDescent="0.25">
      <c r="A22" s="76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91"/>
      <c r="J22" s="91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93"/>
      <c r="Y22" s="94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0" customFormat="1" ht="39.950000000000003" customHeight="1" x14ac:dyDescent="0.25">
      <c r="A23" s="88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91"/>
      <c r="J23" s="91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93"/>
      <c r="Y23" s="94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0" customFormat="1" ht="36" customHeight="1" x14ac:dyDescent="0.25">
      <c r="A24" s="90" t="s">
        <v>52</v>
      </c>
      <c r="B24" s="64"/>
      <c r="C24" s="62" t="str">
        <f t="shared" si="0"/>
        <v/>
      </c>
      <c r="D24" s="65"/>
      <c r="E24" s="66"/>
      <c r="F24" s="63" t="str">
        <f t="shared" si="1"/>
        <v/>
      </c>
      <c r="G24" s="64"/>
      <c r="H24" s="62" t="str">
        <f t="shared" si="2"/>
        <v/>
      </c>
      <c r="I24" s="65"/>
      <c r="J24" s="66"/>
      <c r="K24" s="63" t="str">
        <f t="shared" si="3"/>
        <v/>
      </c>
      <c r="L24" s="64"/>
      <c r="M24" s="62" t="str">
        <f t="shared" si="4"/>
        <v/>
      </c>
      <c r="N24" s="65"/>
      <c r="O24" s="66"/>
      <c r="P24" s="63" t="str">
        <f t="shared" si="5"/>
        <v/>
      </c>
      <c r="Q24" s="64"/>
      <c r="R24" s="62" t="str">
        <f t="shared" si="6"/>
        <v/>
      </c>
      <c r="S24" s="65"/>
      <c r="T24" s="66"/>
      <c r="U24" s="63" t="str">
        <f t="shared" si="7"/>
        <v/>
      </c>
      <c r="V24" s="64"/>
      <c r="W24" s="62" t="str">
        <f t="shared" si="8"/>
        <v/>
      </c>
      <c r="X24" s="65"/>
      <c r="Y24" s="66"/>
      <c r="Z24" s="63" t="str">
        <f t="shared" si="9"/>
        <v/>
      </c>
      <c r="AA24" s="64"/>
      <c r="AB24" s="20" t="str">
        <f t="shared" si="10"/>
        <v/>
      </c>
      <c r="AC24" s="65"/>
      <c r="AD24" s="66"/>
      <c r="AE24" s="63" t="str">
        <f t="shared" si="11"/>
        <v/>
      </c>
    </row>
    <row r="25" spans="1:31" ht="33" customHeight="1" thickBot="1" x14ac:dyDescent="0.3">
      <c r="A25" s="78" t="s">
        <v>0</v>
      </c>
      <c r="B25" s="16">
        <f t="shared" ref="B25:AE25" si="12">SUM(B13:B24)</f>
        <v>1</v>
      </c>
      <c r="C25" s="17">
        <f t="shared" si="12"/>
        <v>1</v>
      </c>
      <c r="D25" s="18">
        <f t="shared" si="12"/>
        <v>15400</v>
      </c>
      <c r="E25" s="18">
        <f t="shared" si="12"/>
        <v>18634</v>
      </c>
      <c r="F25" s="19">
        <f t="shared" si="12"/>
        <v>1</v>
      </c>
      <c r="G25" s="16">
        <f t="shared" si="12"/>
        <v>22</v>
      </c>
      <c r="H25" s="17">
        <f t="shared" si="12"/>
        <v>1</v>
      </c>
      <c r="I25" s="18">
        <f t="shared" si="12"/>
        <v>77740.776859504127</v>
      </c>
      <c r="J25" s="18">
        <f t="shared" si="12"/>
        <v>94066.34</v>
      </c>
      <c r="K25" s="19">
        <f t="shared" si="12"/>
        <v>1</v>
      </c>
      <c r="L25" s="16">
        <f t="shared" si="12"/>
        <v>6</v>
      </c>
      <c r="M25" s="17">
        <f t="shared" si="12"/>
        <v>1</v>
      </c>
      <c r="N25" s="18">
        <f t="shared" si="12"/>
        <v>38604.611570247936</v>
      </c>
      <c r="O25" s="18">
        <f t="shared" si="12"/>
        <v>46711.58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4" customFormat="1" ht="18.600000000000001" customHeight="1" x14ac:dyDescent="0.25">
      <c r="B26" s="25"/>
      <c r="H26" s="25"/>
      <c r="N26" s="25"/>
    </row>
    <row r="27" spans="1:31" s="47" customFormat="1" ht="34.15" hidden="1" customHeight="1" x14ac:dyDescent="0.25">
      <c r="A27" s="142" t="s">
        <v>55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149999999999999" hidden="1" customHeight="1" x14ac:dyDescent="0.25">
      <c r="A28" s="143" t="s">
        <v>56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3.9" customHeight="1" x14ac:dyDescent="0.25">
      <c r="A29" s="138" t="s">
        <v>36</v>
      </c>
      <c r="B29" s="138"/>
      <c r="C29" s="138"/>
      <c r="D29" s="138"/>
      <c r="E29" s="138"/>
      <c r="F29" s="138"/>
      <c r="G29" s="138"/>
      <c r="H29" s="138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25">
      <c r="A31" s="119" t="s">
        <v>10</v>
      </c>
      <c r="B31" s="124" t="s">
        <v>17</v>
      </c>
      <c r="C31" s="125"/>
      <c r="D31" s="125"/>
      <c r="E31" s="125"/>
      <c r="F31" s="126"/>
      <c r="G31" s="24"/>
      <c r="J31" s="130" t="s">
        <v>15</v>
      </c>
      <c r="K31" s="131"/>
      <c r="L31" s="124" t="s">
        <v>16</v>
      </c>
      <c r="M31" s="125"/>
      <c r="N31" s="125"/>
      <c r="O31" s="125"/>
      <c r="P31" s="126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3">
      <c r="A32" s="120"/>
      <c r="B32" s="139"/>
      <c r="C32" s="140"/>
      <c r="D32" s="140"/>
      <c r="E32" s="140"/>
      <c r="F32" s="141"/>
      <c r="G32" s="24"/>
      <c r="J32" s="132"/>
      <c r="K32" s="133"/>
      <c r="L32" s="127"/>
      <c r="M32" s="128"/>
      <c r="N32" s="128"/>
      <c r="O32" s="128"/>
      <c r="P32" s="129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5" customHeight="1" thickBot="1" x14ac:dyDescent="0.3">
      <c r="A33" s="121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34"/>
      <c r="K33" s="135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25">
      <c r="A34" s="39" t="s">
        <v>25</v>
      </c>
      <c r="B34" s="9">
        <f t="shared" ref="B34:B45" si="13">B13+G13+L13+Q13+AA13+V13</f>
        <v>0</v>
      </c>
      <c r="C34" s="8" t="str">
        <f t="shared" ref="C34:C43" si="14">IF(B34,B34/$B$46,"")</f>
        <v/>
      </c>
      <c r="D34" s="10">
        <f t="shared" ref="D34:D45" si="15">D13+I13+N13+S13+AC13+X13</f>
        <v>0</v>
      </c>
      <c r="E34" s="11">
        <f t="shared" ref="E34:E45" si="16">E13+J13+O13+T13+AD13+Y13</f>
        <v>0</v>
      </c>
      <c r="F34" s="21" t="str">
        <f t="shared" ref="F34:F43" si="17">IF(E34,E34/$E$46,"")</f>
        <v/>
      </c>
      <c r="J34" s="99" t="s">
        <v>3</v>
      </c>
      <c r="K34" s="100"/>
      <c r="L34" s="54">
        <f>B25</f>
        <v>1</v>
      </c>
      <c r="M34" s="8">
        <f t="shared" ref="M34:M39" si="18">IF(L34,L34/$L$40,"")</f>
        <v>3.4482758620689655E-2</v>
      </c>
      <c r="N34" s="55">
        <f>D25</f>
        <v>15400</v>
      </c>
      <c r="O34" s="55">
        <f>E25</f>
        <v>18634</v>
      </c>
      <c r="P34" s="56">
        <f t="shared" ref="P34:P39" si="19">IF(O34,O34/$O$40,"")</f>
        <v>0.11689213704972629</v>
      </c>
    </row>
    <row r="35" spans="1:33" s="24" customFormat="1" ht="30" customHeight="1" x14ac:dyDescent="0.25">
      <c r="A35" s="41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95" t="s">
        <v>1</v>
      </c>
      <c r="K35" s="96"/>
      <c r="L35" s="57">
        <f>G25</f>
        <v>22</v>
      </c>
      <c r="M35" s="8">
        <f t="shared" si="18"/>
        <v>0.75862068965517238</v>
      </c>
      <c r="N35" s="58">
        <f>I25</f>
        <v>77740.776859504127</v>
      </c>
      <c r="O35" s="58">
        <f>J25</f>
        <v>94066.34</v>
      </c>
      <c r="P35" s="56">
        <f t="shared" si="19"/>
        <v>0.59008347681904849</v>
      </c>
    </row>
    <row r="36" spans="1:33" ht="30" customHeight="1" x14ac:dyDescent="0.25">
      <c r="A36" s="41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G36" s="24"/>
      <c r="J36" s="95" t="s">
        <v>2</v>
      </c>
      <c r="K36" s="96"/>
      <c r="L36" s="57">
        <f>L25</f>
        <v>6</v>
      </c>
      <c r="M36" s="8">
        <f t="shared" si="18"/>
        <v>0.20689655172413793</v>
      </c>
      <c r="N36" s="58">
        <f>N25</f>
        <v>38604.611570247936</v>
      </c>
      <c r="O36" s="58">
        <f>O25</f>
        <v>46711.58</v>
      </c>
      <c r="P36" s="56">
        <f t="shared" si="19"/>
        <v>0.29302438613122533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25">
      <c r="A37" s="41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4"/>
      <c r="J37" s="95" t="s">
        <v>34</v>
      </c>
      <c r="K37" s="96"/>
      <c r="L37" s="57">
        <f>Q25</f>
        <v>0</v>
      </c>
      <c r="M37" s="8" t="str">
        <f t="shared" si="18"/>
        <v/>
      </c>
      <c r="N37" s="58">
        <f>S25</f>
        <v>0</v>
      </c>
      <c r="O37" s="58">
        <f>T25</f>
        <v>0</v>
      </c>
      <c r="P37" s="56" t="str">
        <f t="shared" si="19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25">
      <c r="A38" s="41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4"/>
      <c r="J38" s="95" t="s">
        <v>5</v>
      </c>
      <c r="K38" s="96"/>
      <c r="L38" s="57">
        <f>V25</f>
        <v>0</v>
      </c>
      <c r="M38" s="8" t="str">
        <f t="shared" si="18"/>
        <v/>
      </c>
      <c r="N38" s="58">
        <f>X25</f>
        <v>0</v>
      </c>
      <c r="O38" s="58">
        <f>Y25</f>
        <v>0</v>
      </c>
      <c r="P38" s="56" t="str">
        <f t="shared" si="19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25">
      <c r="A39" s="42" t="s">
        <v>33</v>
      </c>
      <c r="B39" s="15">
        <f t="shared" si="13"/>
        <v>0</v>
      </c>
      <c r="C39" s="8" t="str">
        <f t="shared" si="14"/>
        <v/>
      </c>
      <c r="D39" s="13">
        <f t="shared" si="15"/>
        <v>0</v>
      </c>
      <c r="E39" s="22">
        <f t="shared" si="16"/>
        <v>0</v>
      </c>
      <c r="F39" s="21" t="str">
        <f t="shared" si="17"/>
        <v/>
      </c>
      <c r="G39" s="24"/>
      <c r="J39" s="95" t="s">
        <v>4</v>
      </c>
      <c r="K39" s="96"/>
      <c r="L39" s="57">
        <f>AA25</f>
        <v>0</v>
      </c>
      <c r="M39" s="8" t="str">
        <f t="shared" si="18"/>
        <v/>
      </c>
      <c r="N39" s="58">
        <f>AC25</f>
        <v>0</v>
      </c>
      <c r="O39" s="58">
        <f>AD25</f>
        <v>0</v>
      </c>
      <c r="P39" s="56" t="str">
        <f t="shared" si="19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">
      <c r="A40" s="42" t="s">
        <v>28</v>
      </c>
      <c r="B40" s="12">
        <f t="shared" si="13"/>
        <v>0</v>
      </c>
      <c r="C40" s="8" t="str">
        <f t="shared" si="14"/>
        <v/>
      </c>
      <c r="D40" s="13">
        <f t="shared" si="15"/>
        <v>0</v>
      </c>
      <c r="E40" s="14">
        <f t="shared" si="16"/>
        <v>0</v>
      </c>
      <c r="F40" s="21" t="str">
        <f t="shared" si="17"/>
        <v/>
      </c>
      <c r="G40" s="24"/>
      <c r="J40" s="97" t="s">
        <v>0</v>
      </c>
      <c r="K40" s="98"/>
      <c r="L40" s="79">
        <f>SUM(L34:L39)</f>
        <v>29</v>
      </c>
      <c r="M40" s="17">
        <f>SUM(M34:M39)</f>
        <v>0.99999999999999989</v>
      </c>
      <c r="N40" s="80">
        <f>SUM(N34:N39)</f>
        <v>131745.38842975206</v>
      </c>
      <c r="O40" s="81">
        <f>SUM(O34:O39)</f>
        <v>159411.91999999998</v>
      </c>
      <c r="P40" s="82">
        <f>SUM(P34:P39)</f>
        <v>1.0000000000000002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25">
      <c r="A41" s="43" t="s">
        <v>29</v>
      </c>
      <c r="B41" s="12">
        <f t="shared" si="13"/>
        <v>29</v>
      </c>
      <c r="C41" s="8">
        <f t="shared" si="14"/>
        <v>1</v>
      </c>
      <c r="D41" s="13">
        <f t="shared" si="15"/>
        <v>131745.38842975206</v>
      </c>
      <c r="E41" s="14">
        <f t="shared" si="16"/>
        <v>159411.91999999998</v>
      </c>
      <c r="F41" s="21">
        <f t="shared" si="17"/>
        <v>1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25">
      <c r="A42" s="89" t="s">
        <v>50</v>
      </c>
      <c r="B42" s="12">
        <f t="shared" si="13"/>
        <v>0</v>
      </c>
      <c r="C42" s="8" t="str">
        <f t="shared" si="14"/>
        <v/>
      </c>
      <c r="D42" s="13">
        <f t="shared" si="15"/>
        <v>0</v>
      </c>
      <c r="E42" s="14">
        <f t="shared" si="16"/>
        <v>0</v>
      </c>
      <c r="F42" s="21" t="str">
        <f t="shared" si="17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25">
      <c r="A43" s="76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25">
      <c r="A44" s="88" t="s">
        <v>47</v>
      </c>
      <c r="B44" s="12">
        <f t="shared" si="13"/>
        <v>0</v>
      </c>
      <c r="C44" s="8" t="str">
        <f t="shared" ref="C44" si="20">IF(B44,B44/$B$46,"")</f>
        <v/>
      </c>
      <c r="D44" s="13">
        <f t="shared" si="15"/>
        <v>0</v>
      </c>
      <c r="E44" s="14">
        <f t="shared" si="16"/>
        <v>0</v>
      </c>
      <c r="F44" s="21" t="str">
        <f t="shared" ref="F44" si="21"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25">
      <c r="A45" s="90" t="s">
        <v>52</v>
      </c>
      <c r="B45" s="12">
        <f t="shared" si="13"/>
        <v>0</v>
      </c>
      <c r="C45" s="8" t="str">
        <f t="shared" ref="C45" si="22">IF(B45,B45/$B$46,"")</f>
        <v/>
      </c>
      <c r="D45" s="13">
        <f t="shared" si="15"/>
        <v>0</v>
      </c>
      <c r="E45" s="14">
        <f t="shared" si="16"/>
        <v>0</v>
      </c>
      <c r="F45" s="21" t="str">
        <f t="shared" ref="F45" si="23"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3">
      <c r="A46" s="61" t="s">
        <v>0</v>
      </c>
      <c r="B46" s="16">
        <f>SUM(B34:B45)</f>
        <v>29</v>
      </c>
      <c r="C46" s="17">
        <f>SUM(C34:C45)</f>
        <v>1</v>
      </c>
      <c r="D46" s="18">
        <f>SUM(D34:D45)</f>
        <v>131745.38842975206</v>
      </c>
      <c r="E46" s="18">
        <f>SUM(E34:E45)</f>
        <v>159411.91999999998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25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" customHeight="1" x14ac:dyDescent="0.25">
      <c r="B48" s="25"/>
      <c r="H48" s="25"/>
      <c r="N48" s="25"/>
    </row>
    <row r="49" spans="2:14" s="24" customFormat="1" x14ac:dyDescent="0.25">
      <c r="B49" s="25"/>
      <c r="H49" s="25"/>
      <c r="N49" s="25"/>
    </row>
    <row r="50" spans="2:14" s="24" customFormat="1" x14ac:dyDescent="0.25">
      <c r="B50" s="25"/>
      <c r="H50" s="25"/>
      <c r="N50" s="25"/>
    </row>
    <row r="51" spans="2:14" s="24" customFormat="1" x14ac:dyDescent="0.25">
      <c r="B51" s="25"/>
      <c r="H51" s="25"/>
      <c r="N51" s="25"/>
    </row>
    <row r="52" spans="2:14" s="24" customFormat="1" x14ac:dyDescent="0.25">
      <c r="B52" s="25"/>
      <c r="H52" s="25"/>
      <c r="N52" s="25"/>
    </row>
    <row r="53" spans="2:14" s="24" customFormat="1" x14ac:dyDescent="0.25">
      <c r="B53" s="25"/>
      <c r="H53" s="25"/>
      <c r="N53" s="25"/>
    </row>
    <row r="54" spans="2:14" s="24" customFormat="1" x14ac:dyDescent="0.25">
      <c r="B54" s="25"/>
      <c r="H54" s="25"/>
      <c r="N54" s="25"/>
    </row>
    <row r="55" spans="2:14" s="24" customFormat="1" x14ac:dyDescent="0.25">
      <c r="B55" s="25"/>
      <c r="H55" s="25"/>
      <c r="N55" s="25"/>
    </row>
    <row r="56" spans="2:14" s="24" customFormat="1" x14ac:dyDescent="0.25">
      <c r="B56" s="25"/>
      <c r="H56" s="25"/>
      <c r="N56" s="25"/>
    </row>
    <row r="57" spans="2:14" s="24" customFormat="1" x14ac:dyDescent="0.25">
      <c r="B57" s="25"/>
      <c r="H57" s="25"/>
      <c r="N57" s="25"/>
    </row>
    <row r="58" spans="2:14" s="24" customFormat="1" x14ac:dyDescent="0.25">
      <c r="B58" s="25"/>
      <c r="H58" s="25"/>
      <c r="N58" s="25"/>
    </row>
    <row r="59" spans="2:14" s="24" customFormat="1" x14ac:dyDescent="0.25">
      <c r="B59" s="25"/>
      <c r="H59" s="25"/>
      <c r="N59" s="25"/>
    </row>
    <row r="60" spans="2:14" s="24" customFormat="1" x14ac:dyDescent="0.25">
      <c r="B60" s="25"/>
      <c r="H60" s="25"/>
      <c r="N60" s="25"/>
    </row>
    <row r="61" spans="2:14" s="24" customFormat="1" x14ac:dyDescent="0.25">
      <c r="B61" s="25"/>
      <c r="H61" s="25"/>
      <c r="N61" s="25"/>
    </row>
    <row r="62" spans="2:14" s="24" customFormat="1" x14ac:dyDescent="0.25">
      <c r="B62" s="25"/>
      <c r="H62" s="25"/>
      <c r="N62" s="25"/>
    </row>
    <row r="63" spans="2:14" s="24" customFormat="1" x14ac:dyDescent="0.25">
      <c r="B63" s="25"/>
      <c r="H63" s="25"/>
      <c r="N63" s="25"/>
    </row>
    <row r="64" spans="2:14" s="24" customFormat="1" x14ac:dyDescent="0.25">
      <c r="B64" s="25"/>
      <c r="H64" s="25"/>
      <c r="N64" s="25"/>
    </row>
    <row r="65" spans="2:14" s="24" customFormat="1" x14ac:dyDescent="0.25">
      <c r="B65" s="25"/>
      <c r="H65" s="25"/>
      <c r="N65" s="25"/>
    </row>
    <row r="66" spans="2:14" s="24" customFormat="1" x14ac:dyDescent="0.25">
      <c r="B66" s="25"/>
      <c r="H66" s="25"/>
      <c r="N66" s="25"/>
    </row>
    <row r="67" spans="2:14" s="24" customFormat="1" x14ac:dyDescent="0.25">
      <c r="B67" s="25"/>
      <c r="H67" s="25"/>
      <c r="N67" s="25"/>
    </row>
    <row r="68" spans="2:14" s="24" customFormat="1" x14ac:dyDescent="0.25">
      <c r="B68" s="25"/>
      <c r="H68" s="25"/>
      <c r="N68" s="25"/>
    </row>
    <row r="69" spans="2:14" s="24" customFormat="1" x14ac:dyDescent="0.25">
      <c r="B69" s="25"/>
      <c r="H69" s="25"/>
      <c r="N69" s="25"/>
    </row>
    <row r="70" spans="2:14" s="24" customFormat="1" x14ac:dyDescent="0.25">
      <c r="B70" s="25"/>
      <c r="H70" s="25"/>
      <c r="N70" s="25"/>
    </row>
    <row r="71" spans="2:14" s="24" customFormat="1" x14ac:dyDescent="0.25">
      <c r="B71" s="25"/>
      <c r="H71" s="25"/>
      <c r="N71" s="25"/>
    </row>
    <row r="72" spans="2:14" s="24" customFormat="1" x14ac:dyDescent="0.25">
      <c r="B72" s="25"/>
      <c r="H72" s="25"/>
      <c r="N72" s="25"/>
    </row>
    <row r="73" spans="2:14" s="24" customFormat="1" x14ac:dyDescent="0.25">
      <c r="B73" s="25"/>
      <c r="H73" s="25"/>
      <c r="N73" s="25"/>
    </row>
    <row r="74" spans="2:14" s="24" customFormat="1" x14ac:dyDescent="0.25">
      <c r="B74" s="25"/>
      <c r="H74" s="25"/>
      <c r="N74" s="25"/>
    </row>
    <row r="75" spans="2:14" s="24" customFormat="1" x14ac:dyDescent="0.25">
      <c r="B75" s="25"/>
      <c r="H75" s="25"/>
      <c r="N75" s="25"/>
    </row>
    <row r="76" spans="2:14" s="24" customFormat="1" x14ac:dyDescent="0.25">
      <c r="B76" s="25"/>
      <c r="H76" s="25"/>
      <c r="N76" s="25"/>
    </row>
    <row r="77" spans="2:14" s="24" customFormat="1" x14ac:dyDescent="0.25">
      <c r="B77" s="25"/>
      <c r="H77" s="25"/>
      <c r="N77" s="25"/>
    </row>
    <row r="78" spans="2:14" s="24" customFormat="1" x14ac:dyDescent="0.25">
      <c r="B78" s="25"/>
      <c r="H78" s="25"/>
      <c r="N78" s="25"/>
    </row>
    <row r="79" spans="2:14" s="24" customFormat="1" x14ac:dyDescent="0.25">
      <c r="B79" s="25"/>
      <c r="H79" s="25"/>
      <c r="N79" s="25"/>
    </row>
    <row r="80" spans="2:14" s="24" customFormat="1" x14ac:dyDescent="0.25">
      <c r="B80" s="25"/>
      <c r="H80" s="25"/>
      <c r="N80" s="25"/>
    </row>
    <row r="81" spans="2:14" s="24" customFormat="1" x14ac:dyDescent="0.25">
      <c r="B81" s="25"/>
      <c r="H81" s="25"/>
      <c r="N81" s="25"/>
    </row>
    <row r="82" spans="2:14" s="24" customFormat="1" x14ac:dyDescent="0.25">
      <c r="B82" s="25"/>
      <c r="H82" s="25"/>
      <c r="N82" s="25"/>
    </row>
    <row r="83" spans="2:14" s="24" customFormat="1" x14ac:dyDescent="0.25">
      <c r="B83" s="25"/>
      <c r="H83" s="25"/>
      <c r="N83" s="25"/>
    </row>
    <row r="84" spans="2:14" s="24" customFormat="1" x14ac:dyDescent="0.25">
      <c r="B84" s="25"/>
      <c r="H84" s="25"/>
      <c r="N84" s="25"/>
    </row>
    <row r="85" spans="2:14" s="24" customFormat="1" x14ac:dyDescent="0.25">
      <c r="B85" s="25"/>
      <c r="H85" s="25"/>
      <c r="N85" s="25"/>
    </row>
    <row r="86" spans="2:14" s="24" customFormat="1" x14ac:dyDescent="0.25">
      <c r="B86" s="25"/>
      <c r="H86" s="25"/>
      <c r="N86" s="25"/>
    </row>
    <row r="87" spans="2:14" s="24" customFormat="1" x14ac:dyDescent="0.25">
      <c r="B87" s="25"/>
      <c r="H87" s="25"/>
      <c r="N87" s="25"/>
    </row>
    <row r="88" spans="2:14" s="24" customFormat="1" x14ac:dyDescent="0.25">
      <c r="B88" s="25"/>
      <c r="H88" s="25"/>
      <c r="N88" s="25"/>
    </row>
    <row r="89" spans="2:14" s="24" customFormat="1" x14ac:dyDescent="0.25">
      <c r="B89" s="25"/>
      <c r="H89" s="25"/>
      <c r="N89" s="25"/>
    </row>
    <row r="90" spans="2:14" s="24" customFormat="1" x14ac:dyDescent="0.25">
      <c r="B90" s="25"/>
      <c r="H90" s="25"/>
      <c r="N90" s="25"/>
    </row>
    <row r="91" spans="2:14" s="24" customFormat="1" x14ac:dyDescent="0.25">
      <c r="B91" s="25"/>
      <c r="H91" s="25"/>
      <c r="N91" s="25"/>
    </row>
    <row r="92" spans="2:14" s="24" customFormat="1" x14ac:dyDescent="0.25">
      <c r="B92" s="25"/>
      <c r="H92" s="25"/>
      <c r="N92" s="25"/>
    </row>
    <row r="93" spans="2:14" s="24" customFormat="1" x14ac:dyDescent="0.25">
      <c r="B93" s="25"/>
      <c r="H93" s="25"/>
      <c r="N93" s="25"/>
    </row>
    <row r="94" spans="2:14" s="24" customFormat="1" x14ac:dyDescent="0.25">
      <c r="B94" s="25"/>
      <c r="H94" s="25"/>
      <c r="N94" s="25"/>
    </row>
    <row r="95" spans="2:14" s="24" customFormat="1" x14ac:dyDescent="0.25">
      <c r="B95" s="25"/>
      <c r="H95" s="25"/>
      <c r="N95" s="25"/>
    </row>
    <row r="96" spans="2:14" s="24" customFormat="1" x14ac:dyDescent="0.25">
      <c r="B96" s="25"/>
      <c r="H96" s="25"/>
      <c r="N96" s="25"/>
    </row>
    <row r="97" spans="2:21" s="24" customFormat="1" x14ac:dyDescent="0.25">
      <c r="B97" s="25"/>
      <c r="H97" s="25"/>
      <c r="N97" s="25"/>
    </row>
    <row r="98" spans="2:21" s="24" customFormat="1" x14ac:dyDescent="0.25">
      <c r="B98" s="25"/>
      <c r="H98" s="25"/>
      <c r="N98" s="25"/>
    </row>
    <row r="99" spans="2:21" s="24" customFormat="1" x14ac:dyDescent="0.25">
      <c r="B99" s="25"/>
      <c r="H99" s="25"/>
      <c r="N99" s="25"/>
    </row>
    <row r="100" spans="2:21" s="24" customFormat="1" x14ac:dyDescent="0.25">
      <c r="B100" s="25"/>
      <c r="H100" s="25"/>
      <c r="N100" s="25"/>
    </row>
    <row r="101" spans="2:21" s="24" customFormat="1" x14ac:dyDescent="0.25">
      <c r="B101" s="25"/>
      <c r="H101" s="25"/>
      <c r="N101" s="25"/>
    </row>
    <row r="102" spans="2:21" s="24" customFormat="1" x14ac:dyDescent="0.25">
      <c r="B102" s="25"/>
      <c r="H102" s="25"/>
      <c r="N102" s="25"/>
    </row>
    <row r="103" spans="2:21" s="24" customFormat="1" x14ac:dyDescent="0.25">
      <c r="B103" s="25"/>
      <c r="H103" s="25"/>
      <c r="N103" s="25"/>
    </row>
    <row r="104" spans="2:21" s="24" customFormat="1" x14ac:dyDescent="0.25">
      <c r="B104" s="25"/>
      <c r="H104" s="25"/>
      <c r="N104" s="25"/>
    </row>
    <row r="105" spans="2:21" s="24" customFormat="1" x14ac:dyDescent="0.25">
      <c r="B105" s="25"/>
      <c r="H105" s="25"/>
      <c r="N105" s="25"/>
    </row>
    <row r="106" spans="2:21" s="24" customFormat="1" x14ac:dyDescent="0.25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25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25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  <mergeCell ref="B10:AE10"/>
    <mergeCell ref="B11:F11"/>
    <mergeCell ref="G11:K11"/>
    <mergeCell ref="Q11:U11"/>
    <mergeCell ref="AA11:AE11"/>
    <mergeCell ref="V11:Z11"/>
    <mergeCell ref="J38:K38"/>
    <mergeCell ref="J40:K40"/>
    <mergeCell ref="J34:K34"/>
    <mergeCell ref="J35:K35"/>
    <mergeCell ref="J36:K36"/>
    <mergeCell ref="J37:K37"/>
    <mergeCell ref="J39:K39"/>
  </mergeCells>
  <hyperlinks>
    <hyperlink ref="A28" r:id="rId1" location="page=269" xr:uid="{00000000-0004-0000-0000-000000000000}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F13:F17" unlockedFormula="1"/>
    <ignoredError sqref="C45 M34:M39 C34:C42 C43:C44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59999389629810485"/>
  </sheetPr>
  <dimension ref="A1:AG108"/>
  <sheetViews>
    <sheetView showGridLines="0" showZeros="0" topLeftCell="D44" zoomScale="80" zoomScaleNormal="80" workbookViewId="0">
      <selection activeCell="K45" sqref="K45"/>
    </sheetView>
  </sheetViews>
  <sheetFormatPr baseColWidth="10" defaultColWidth="9.140625" defaultRowHeight="15" x14ac:dyDescent="0.25"/>
  <cols>
    <col min="1" max="1" width="26.140625" style="26" customWidth="1"/>
    <col min="2" max="2" width="11.5703125" style="59" customWidth="1"/>
    <col min="3" max="3" width="10.7109375" style="26" customWidth="1"/>
    <col min="4" max="4" width="19.140625" style="26" customWidth="1"/>
    <col min="5" max="5" width="18.140625" style="26" customWidth="1"/>
    <col min="6" max="6" width="11.42578125" style="26" customWidth="1"/>
    <col min="7" max="7" width="9.28515625" style="26" customWidth="1"/>
    <col min="8" max="8" width="10.85546875" style="59" customWidth="1"/>
    <col min="9" max="9" width="17.28515625" style="26" customWidth="1"/>
    <col min="10" max="10" width="20" style="26" customWidth="1"/>
    <col min="11" max="12" width="11.42578125" style="26" customWidth="1"/>
    <col min="13" max="13" width="10.7109375" style="26" customWidth="1"/>
    <col min="14" max="14" width="18.85546875" style="59" customWidth="1"/>
    <col min="15" max="15" width="19.7109375" style="26" customWidth="1"/>
    <col min="16" max="16" width="11.42578125" style="26" customWidth="1"/>
    <col min="17" max="17" width="9.140625" style="26" customWidth="1"/>
    <col min="18" max="18" width="11" style="26" customWidth="1"/>
    <col min="19" max="19" width="18.85546875" style="26" customWidth="1"/>
    <col min="20" max="20" width="19.5703125" style="26" customWidth="1"/>
    <col min="21" max="21" width="11.140625" style="26" customWidth="1"/>
    <col min="22" max="22" width="9" style="26" customWidth="1"/>
    <col min="23" max="23" width="10" style="26" customWidth="1"/>
    <col min="24" max="24" width="19" style="26" customWidth="1"/>
    <col min="25" max="25" width="17.28515625" style="26" customWidth="1"/>
    <col min="26" max="26" width="9.7109375" style="26" customWidth="1"/>
    <col min="27" max="27" width="9.140625" style="26" customWidth="1"/>
    <col min="28" max="28" width="10.85546875" style="26" customWidth="1"/>
    <col min="29" max="29" width="18.140625" style="26" customWidth="1"/>
    <col min="30" max="30" width="18.85546875" style="26" customWidth="1"/>
    <col min="31" max="31" width="10.85546875" style="26" customWidth="1"/>
    <col min="32" max="16384" width="9.140625" style="26"/>
  </cols>
  <sheetData>
    <row r="1" spans="1:31" x14ac:dyDescent="0.2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x14ac:dyDescent="0.2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x14ac:dyDescent="0.2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65" customHeight="1" x14ac:dyDescent="0.25">
      <c r="B4" s="25"/>
      <c r="H4" s="25"/>
      <c r="N4" s="25"/>
    </row>
    <row r="5" spans="1:31" s="24" customFormat="1" ht="30.75" customHeight="1" x14ac:dyDescent="0.25">
      <c r="A5" s="27" t="s">
        <v>12</v>
      </c>
      <c r="B5" s="25"/>
      <c r="H5" s="25"/>
      <c r="N5" s="25"/>
    </row>
    <row r="6" spans="1:31" s="24" customFormat="1" ht="6.75" customHeight="1" x14ac:dyDescent="0.25">
      <c r="A6" s="28"/>
      <c r="B6" s="25"/>
      <c r="H6" s="25"/>
      <c r="N6" s="25"/>
    </row>
    <row r="7" spans="1:31" s="24" customFormat="1" ht="24.75" customHeight="1" x14ac:dyDescent="0.25">
      <c r="A7" s="29" t="s">
        <v>38</v>
      </c>
      <c r="B7" s="30" t="s">
        <v>57</v>
      </c>
      <c r="C7" s="31"/>
      <c r="D7" s="31"/>
      <c r="E7" s="31"/>
      <c r="F7" s="31"/>
      <c r="H7" s="69"/>
      <c r="I7" s="84" t="s">
        <v>46</v>
      </c>
      <c r="J7" s="85">
        <v>45107</v>
      </c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25">
      <c r="A8" s="29" t="s">
        <v>11</v>
      </c>
      <c r="B8" s="87" t="str">
        <f>'CONTRACTACIO 1r TR 2023'!B8</f>
        <v>Consorci del Besòs (CB)</v>
      </c>
      <c r="C8" s="70"/>
      <c r="D8" s="70"/>
      <c r="E8" s="70"/>
      <c r="F8" s="70"/>
      <c r="G8" s="71"/>
      <c r="H8" s="71"/>
      <c r="I8" s="71"/>
      <c r="J8" s="83"/>
      <c r="K8" s="71"/>
      <c r="L8" s="29"/>
      <c r="N8" s="25"/>
      <c r="R8" s="29"/>
      <c r="X8" s="29"/>
      <c r="AE8" s="29"/>
    </row>
    <row r="9" spans="1:31" ht="26.25" customHeight="1" thickBot="1" x14ac:dyDescent="0.3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">
      <c r="A10" s="24"/>
      <c r="B10" s="101" t="s">
        <v>6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3"/>
    </row>
    <row r="11" spans="1:31" ht="30" customHeight="1" thickBot="1" x14ac:dyDescent="0.3">
      <c r="A11" s="136" t="s">
        <v>10</v>
      </c>
      <c r="B11" s="104" t="s">
        <v>3</v>
      </c>
      <c r="C11" s="105"/>
      <c r="D11" s="105"/>
      <c r="E11" s="105"/>
      <c r="F11" s="106"/>
      <c r="G11" s="107" t="s">
        <v>1</v>
      </c>
      <c r="H11" s="108"/>
      <c r="I11" s="108"/>
      <c r="J11" s="108"/>
      <c r="K11" s="109"/>
      <c r="L11" s="122" t="s">
        <v>2</v>
      </c>
      <c r="M11" s="123"/>
      <c r="N11" s="123"/>
      <c r="O11" s="123"/>
      <c r="P11" s="123"/>
      <c r="Q11" s="110" t="s">
        <v>34</v>
      </c>
      <c r="R11" s="111"/>
      <c r="S11" s="111"/>
      <c r="T11" s="111"/>
      <c r="U11" s="112"/>
      <c r="V11" s="116" t="s">
        <v>5</v>
      </c>
      <c r="W11" s="117"/>
      <c r="X11" s="117"/>
      <c r="Y11" s="117"/>
      <c r="Z11" s="118"/>
      <c r="AA11" s="113" t="s">
        <v>4</v>
      </c>
      <c r="AB11" s="114"/>
      <c r="AC11" s="114"/>
      <c r="AD11" s="114"/>
      <c r="AE11" s="115"/>
    </row>
    <row r="12" spans="1:31" ht="39" customHeight="1" thickBot="1" x14ac:dyDescent="0.3">
      <c r="A12" s="137"/>
      <c r="B12" s="32" t="s">
        <v>7</v>
      </c>
      <c r="C12" s="33" t="s">
        <v>8</v>
      </c>
      <c r="D12" s="34" t="s">
        <v>23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25">
      <c r="A13" s="39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/>
      <c r="M13" s="20" t="str">
        <f t="shared" ref="M13:M21" si="4">IF(L13,L13/$L$25,"")</f>
        <v/>
      </c>
      <c r="N13" s="4"/>
      <c r="O13" s="5"/>
      <c r="P13" s="21" t="str">
        <f t="shared" ref="P13:P21" si="5">IF(O13,O13/$O$25,"")</f>
        <v/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0" customFormat="1" ht="36" customHeight="1" x14ac:dyDescent="0.25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0" customFormat="1" ht="36" customHeight="1" x14ac:dyDescent="0.25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0" customFormat="1" ht="36" customHeight="1" x14ac:dyDescent="0.25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0" customFormat="1" ht="36" customHeight="1" x14ac:dyDescent="0.25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5" customFormat="1" ht="36" customHeight="1" x14ac:dyDescent="0.25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/>
      <c r="H18" s="62" t="str">
        <f t="shared" si="2"/>
        <v/>
      </c>
      <c r="I18" s="65"/>
      <c r="J18" s="66"/>
      <c r="K18" s="63" t="str">
        <f t="shared" si="3"/>
        <v/>
      </c>
      <c r="L18" s="67"/>
      <c r="M18" s="62" t="str">
        <f t="shared" si="4"/>
        <v/>
      </c>
      <c r="N18" s="65"/>
      <c r="O18" s="66"/>
      <c r="P18" s="63" t="str">
        <f t="shared" si="5"/>
        <v/>
      </c>
      <c r="Q18" s="67"/>
      <c r="R18" s="62" t="str">
        <f t="shared" si="6"/>
        <v/>
      </c>
      <c r="S18" s="65"/>
      <c r="T18" s="66"/>
      <c r="U18" s="63" t="str">
        <f t="shared" si="7"/>
        <v/>
      </c>
      <c r="V18" s="67"/>
      <c r="W18" s="62" t="str">
        <f t="shared" si="8"/>
        <v/>
      </c>
      <c r="X18" s="65"/>
      <c r="Y18" s="66"/>
      <c r="Z18" s="63" t="str">
        <f t="shared" si="9"/>
        <v/>
      </c>
      <c r="AA18" s="67"/>
      <c r="AB18" s="20" t="str">
        <f t="shared" si="10"/>
        <v/>
      </c>
      <c r="AC18" s="65"/>
      <c r="AD18" s="66"/>
      <c r="AE18" s="63" t="str">
        <f t="shared" si="11"/>
        <v/>
      </c>
    </row>
    <row r="19" spans="1:31" s="40" customFormat="1" ht="36" customHeight="1" x14ac:dyDescent="0.25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5" customFormat="1" ht="36" customHeight="1" x14ac:dyDescent="0.25">
      <c r="A20" s="76" t="s">
        <v>29</v>
      </c>
      <c r="B20" s="64"/>
      <c r="C20" s="62" t="str">
        <f t="shared" si="0"/>
        <v/>
      </c>
      <c r="D20" s="65"/>
      <c r="E20" s="66"/>
      <c r="F20" s="21" t="str">
        <f t="shared" si="1"/>
        <v/>
      </c>
      <c r="G20" s="64">
        <v>16</v>
      </c>
      <c r="H20" s="62">
        <f t="shared" si="2"/>
        <v>1</v>
      </c>
      <c r="I20" s="65">
        <f>J20/1.21+0.01</f>
        <v>110528.61330578511</v>
      </c>
      <c r="J20" s="66">
        <v>133739.60999999999</v>
      </c>
      <c r="K20" s="21">
        <f t="shared" si="3"/>
        <v>1</v>
      </c>
      <c r="L20" s="64">
        <v>9</v>
      </c>
      <c r="M20" s="62">
        <f t="shared" si="4"/>
        <v>1</v>
      </c>
      <c r="N20" s="65">
        <f>O20/1.21</f>
        <v>56040.545454545456</v>
      </c>
      <c r="O20" s="66">
        <v>67809.06</v>
      </c>
      <c r="P20" s="63">
        <f t="shared" si="5"/>
        <v>1</v>
      </c>
      <c r="Q20" s="64"/>
      <c r="R20" s="62" t="str">
        <f t="shared" si="6"/>
        <v/>
      </c>
      <c r="S20" s="65"/>
      <c r="T20" s="66"/>
      <c r="U20" s="63" t="str">
        <f t="shared" si="7"/>
        <v/>
      </c>
      <c r="V20" s="64"/>
      <c r="W20" s="62" t="str">
        <f t="shared" si="8"/>
        <v/>
      </c>
      <c r="X20" s="65"/>
      <c r="Y20" s="66"/>
      <c r="Z20" s="63" t="str">
        <f t="shared" si="9"/>
        <v/>
      </c>
      <c r="AA20" s="64"/>
      <c r="AB20" s="20" t="str">
        <f t="shared" si="10"/>
        <v/>
      </c>
      <c r="AC20" s="65"/>
      <c r="AD20" s="66"/>
      <c r="AE20" s="63" t="str">
        <f t="shared" si="11"/>
        <v/>
      </c>
    </row>
    <row r="21" spans="1:31" s="40" customFormat="1" ht="39.950000000000003" hidden="1" customHeight="1" x14ac:dyDescent="0.25">
      <c r="A21" s="44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0" customFormat="1" ht="39.950000000000003" customHeight="1" x14ac:dyDescent="0.25">
      <c r="A22" s="76" t="s">
        <v>45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6"/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0" customFormat="1" ht="39.950000000000003" customHeight="1" x14ac:dyDescent="0.25">
      <c r="A23" s="88" t="s">
        <v>47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/>
      <c r="H23" s="20" t="str">
        <f t="shared" si="13"/>
        <v/>
      </c>
      <c r="I23" s="6"/>
      <c r="J23" s="7"/>
      <c r="K23" s="21" t="str">
        <f t="shared" si="14"/>
        <v/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0" customFormat="1" ht="36" customHeight="1" x14ac:dyDescent="0.25">
      <c r="A24" s="90" t="s">
        <v>52</v>
      </c>
      <c r="B24" s="64"/>
      <c r="C24" s="62" t="str">
        <f t="shared" ref="C24" si="22">IF(B24,B24/$B$25,"")</f>
        <v/>
      </c>
      <c r="D24" s="65"/>
      <c r="E24" s="66"/>
      <c r="F24" s="63" t="str">
        <f t="shared" si="1"/>
        <v/>
      </c>
      <c r="G24" s="64"/>
      <c r="H24" s="62" t="str">
        <f t="shared" ref="H24" si="23">IF(G24,G24/$G$25,"")</f>
        <v/>
      </c>
      <c r="I24" s="65"/>
      <c r="J24" s="66"/>
      <c r="K24" s="63" t="str">
        <f t="shared" ref="K24" si="24">IF(J24,J24/$J$25,"")</f>
        <v/>
      </c>
      <c r="L24" s="64"/>
      <c r="M24" s="62" t="str">
        <f t="shared" ref="M24" si="25">IF(L24,L24/$L$25,"")</f>
        <v/>
      </c>
      <c r="N24" s="65"/>
      <c r="O24" s="66"/>
      <c r="P24" s="63" t="str">
        <f t="shared" ref="P24" si="26">IF(O24,O24/$O$25,"")</f>
        <v/>
      </c>
      <c r="Q24" s="64"/>
      <c r="R24" s="62" t="str">
        <f t="shared" ref="R24" si="27">IF(Q24,Q24/$Q$25,"")</f>
        <v/>
      </c>
      <c r="S24" s="65"/>
      <c r="T24" s="66"/>
      <c r="U24" s="63" t="str">
        <f t="shared" si="7"/>
        <v/>
      </c>
      <c r="V24" s="64"/>
      <c r="W24" s="62" t="str">
        <f t="shared" ref="W24" si="28">IF(V24,V24/$V$25,"")</f>
        <v/>
      </c>
      <c r="X24" s="65"/>
      <c r="Y24" s="66"/>
      <c r="Z24" s="63" t="str">
        <f t="shared" ref="Z24" si="29">IF(Y24,Y24/$Y$25,"")</f>
        <v/>
      </c>
      <c r="AA24" s="64"/>
      <c r="AB24" s="20" t="str">
        <f t="shared" ref="AB24" si="30">IF(AA24,AA24/$AA$25,"")</f>
        <v/>
      </c>
      <c r="AC24" s="65"/>
      <c r="AD24" s="66"/>
      <c r="AE24" s="63" t="str">
        <f t="shared" ref="AE24" si="31">IF(AD24,AD24/$AD$25,"")</f>
        <v/>
      </c>
    </row>
    <row r="25" spans="1:31" ht="33" customHeight="1" thickBot="1" x14ac:dyDescent="0.3">
      <c r="A25" s="78" t="s">
        <v>0</v>
      </c>
      <c r="B25" s="16">
        <f t="shared" ref="B25:AE25" si="32">SUM(B13:B24)</f>
        <v>0</v>
      </c>
      <c r="C25" s="17">
        <f t="shared" si="32"/>
        <v>0</v>
      </c>
      <c r="D25" s="18">
        <f t="shared" si="32"/>
        <v>0</v>
      </c>
      <c r="E25" s="18">
        <f t="shared" si="32"/>
        <v>0</v>
      </c>
      <c r="F25" s="19">
        <f t="shared" si="32"/>
        <v>0</v>
      </c>
      <c r="G25" s="16">
        <f t="shared" si="32"/>
        <v>16</v>
      </c>
      <c r="H25" s="17">
        <f t="shared" si="32"/>
        <v>1</v>
      </c>
      <c r="I25" s="18">
        <f t="shared" si="32"/>
        <v>110528.61330578511</v>
      </c>
      <c r="J25" s="18">
        <f t="shared" si="32"/>
        <v>133739.60999999999</v>
      </c>
      <c r="K25" s="19">
        <f t="shared" si="32"/>
        <v>1</v>
      </c>
      <c r="L25" s="16">
        <f t="shared" si="32"/>
        <v>9</v>
      </c>
      <c r="M25" s="17">
        <f t="shared" si="32"/>
        <v>1</v>
      </c>
      <c r="N25" s="18">
        <f t="shared" si="32"/>
        <v>56040.545454545456</v>
      </c>
      <c r="O25" s="18">
        <f t="shared" si="32"/>
        <v>67809.06</v>
      </c>
      <c r="P25" s="19">
        <f t="shared" si="32"/>
        <v>1</v>
      </c>
      <c r="Q25" s="16">
        <f t="shared" si="32"/>
        <v>0</v>
      </c>
      <c r="R25" s="17">
        <f t="shared" si="32"/>
        <v>0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0</v>
      </c>
      <c r="W25" s="17">
        <f t="shared" si="32"/>
        <v>0</v>
      </c>
      <c r="X25" s="18">
        <f t="shared" si="32"/>
        <v>0</v>
      </c>
      <c r="Y25" s="18">
        <f t="shared" si="32"/>
        <v>0</v>
      </c>
      <c r="Z25" s="19">
        <f t="shared" si="32"/>
        <v>0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4" customFormat="1" ht="18" customHeight="1" x14ac:dyDescent="0.25">
      <c r="B26" s="25"/>
      <c r="H26" s="25"/>
      <c r="N26" s="25"/>
    </row>
    <row r="27" spans="1:31" s="47" customFormat="1" ht="34.15" hidden="1" customHeight="1" x14ac:dyDescent="0.25">
      <c r="A27" s="142" t="str">
        <f>'CONTRACTACIO 1r TR 2023'!A27:Q27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149999999999999" hidden="1" customHeight="1" x14ac:dyDescent="0.25">
      <c r="A28" s="144" t="str">
        <f>'CONTRACTACIO 1r TR 2023'!A28:Q28</f>
        <v>https://bcnroc.ajuntament.barcelona.cat/jspui/bitstream/11703/128073/5/GM_pressupost-general_2023.pdf#page=269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3.9" customHeight="1" x14ac:dyDescent="0.25">
      <c r="A29" s="138" t="s">
        <v>36</v>
      </c>
      <c r="B29" s="138"/>
      <c r="C29" s="138"/>
      <c r="D29" s="138"/>
      <c r="E29" s="138"/>
      <c r="F29" s="138"/>
      <c r="G29" s="138"/>
      <c r="H29" s="138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25">
      <c r="A31" s="119" t="s">
        <v>10</v>
      </c>
      <c r="B31" s="124" t="s">
        <v>17</v>
      </c>
      <c r="C31" s="125"/>
      <c r="D31" s="125"/>
      <c r="E31" s="125"/>
      <c r="F31" s="126"/>
      <c r="G31" s="24"/>
      <c r="J31" s="130" t="s">
        <v>15</v>
      </c>
      <c r="K31" s="131"/>
      <c r="L31" s="124" t="s">
        <v>16</v>
      </c>
      <c r="M31" s="125"/>
      <c r="N31" s="125"/>
      <c r="O31" s="125"/>
      <c r="P31" s="126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3">
      <c r="A32" s="120"/>
      <c r="B32" s="127"/>
      <c r="C32" s="128"/>
      <c r="D32" s="128"/>
      <c r="E32" s="128"/>
      <c r="F32" s="129"/>
      <c r="G32" s="24"/>
      <c r="J32" s="132"/>
      <c r="K32" s="133"/>
      <c r="L32" s="127"/>
      <c r="M32" s="128"/>
      <c r="N32" s="128"/>
      <c r="O32" s="128"/>
      <c r="P32" s="129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5" customHeight="1" thickBot="1" x14ac:dyDescent="0.3">
      <c r="A33" s="121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34"/>
      <c r="K33" s="135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25">
      <c r="A34" s="39" t="s">
        <v>25</v>
      </c>
      <c r="B34" s="9">
        <f t="shared" ref="B34:B45" si="33">B13+G13+L13+Q13+AA13+V13</f>
        <v>0</v>
      </c>
      <c r="C34" s="8" t="str">
        <f t="shared" ref="C34:C45" si="34">IF(B34,B34/$B$46,"")</f>
        <v/>
      </c>
      <c r="D34" s="10">
        <f t="shared" ref="D34:D45" si="35">D13+I13+N13+S13+AC13+X13</f>
        <v>0</v>
      </c>
      <c r="E34" s="11">
        <f t="shared" ref="E34:E45" si="36">E13+J13+O13+T13+AD13+Y13</f>
        <v>0</v>
      </c>
      <c r="F34" s="21" t="str">
        <f t="shared" ref="F34:F42" si="37">IF(E34,E34/$E$46,"")</f>
        <v/>
      </c>
      <c r="J34" s="99" t="s">
        <v>3</v>
      </c>
      <c r="K34" s="100"/>
      <c r="L34" s="54">
        <f>B25</f>
        <v>0</v>
      </c>
      <c r="M34" s="8" t="str">
        <f t="shared" ref="M34:M39" si="38">IF(L34,L34/$L$40,"")</f>
        <v/>
      </c>
      <c r="N34" s="55">
        <f>D25</f>
        <v>0</v>
      </c>
      <c r="O34" s="55">
        <f>E25</f>
        <v>0</v>
      </c>
      <c r="P34" s="56" t="str">
        <f t="shared" ref="P34:P39" si="39">IF(O34,O34/$O$40,"")</f>
        <v/>
      </c>
    </row>
    <row r="35" spans="1:33" s="24" customFormat="1" ht="30" customHeight="1" x14ac:dyDescent="0.25">
      <c r="A35" s="41" t="s">
        <v>18</v>
      </c>
      <c r="B35" s="12">
        <f t="shared" si="33"/>
        <v>0</v>
      </c>
      <c r="C35" s="8" t="str">
        <f t="shared" si="34"/>
        <v/>
      </c>
      <c r="D35" s="13">
        <f t="shared" si="35"/>
        <v>0</v>
      </c>
      <c r="E35" s="14">
        <f t="shared" si="36"/>
        <v>0</v>
      </c>
      <c r="F35" s="21" t="str">
        <f t="shared" si="37"/>
        <v/>
      </c>
      <c r="J35" s="95" t="s">
        <v>1</v>
      </c>
      <c r="K35" s="96"/>
      <c r="L35" s="57">
        <f>G25</f>
        <v>16</v>
      </c>
      <c r="M35" s="8">
        <f t="shared" si="38"/>
        <v>0.64</v>
      </c>
      <c r="N35" s="58">
        <f>I25</f>
        <v>110528.61330578511</v>
      </c>
      <c r="O35" s="58">
        <f>J25</f>
        <v>133739.60999999999</v>
      </c>
      <c r="P35" s="56">
        <f t="shared" si="39"/>
        <v>0.66355987365235403</v>
      </c>
    </row>
    <row r="36" spans="1:33" ht="30" customHeight="1" x14ac:dyDescent="0.25">
      <c r="A36" s="41" t="s">
        <v>19</v>
      </c>
      <c r="B36" s="12">
        <f t="shared" si="33"/>
        <v>0</v>
      </c>
      <c r="C36" s="8" t="str">
        <f t="shared" si="34"/>
        <v/>
      </c>
      <c r="D36" s="13">
        <f t="shared" si="35"/>
        <v>0</v>
      </c>
      <c r="E36" s="14">
        <f t="shared" si="36"/>
        <v>0</v>
      </c>
      <c r="F36" s="21" t="str">
        <f t="shared" si="37"/>
        <v/>
      </c>
      <c r="G36" s="24"/>
      <c r="J36" s="95" t="s">
        <v>2</v>
      </c>
      <c r="K36" s="96"/>
      <c r="L36" s="57">
        <f>L25</f>
        <v>9</v>
      </c>
      <c r="M36" s="8">
        <f t="shared" si="38"/>
        <v>0.36</v>
      </c>
      <c r="N36" s="58">
        <f>N25</f>
        <v>56040.545454545456</v>
      </c>
      <c r="O36" s="58">
        <f>O25</f>
        <v>67809.06</v>
      </c>
      <c r="P36" s="56">
        <f t="shared" si="39"/>
        <v>0.33644012634764597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25">
      <c r="A37" s="41" t="s">
        <v>26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4"/>
      <c r="J37" s="95" t="s">
        <v>34</v>
      </c>
      <c r="K37" s="96"/>
      <c r="L37" s="57">
        <f>Q25</f>
        <v>0</v>
      </c>
      <c r="M37" s="8" t="str">
        <f t="shared" si="38"/>
        <v/>
      </c>
      <c r="N37" s="58">
        <f>S25</f>
        <v>0</v>
      </c>
      <c r="O37" s="58">
        <f>T25</f>
        <v>0</v>
      </c>
      <c r="P37" s="56" t="str">
        <f t="shared" si="39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25">
      <c r="A38" s="41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4"/>
      <c r="J38" s="95" t="s">
        <v>5</v>
      </c>
      <c r="K38" s="96"/>
      <c r="L38" s="57">
        <f>V25</f>
        <v>0</v>
      </c>
      <c r="M38" s="8" t="str">
        <f t="shared" si="38"/>
        <v/>
      </c>
      <c r="N38" s="58">
        <f>X25</f>
        <v>0</v>
      </c>
      <c r="O38" s="58">
        <f>Y25</f>
        <v>0</v>
      </c>
      <c r="P38" s="56" t="str">
        <f t="shared" si="39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25">
      <c r="A39" s="42" t="s">
        <v>33</v>
      </c>
      <c r="B39" s="15">
        <f t="shared" si="33"/>
        <v>0</v>
      </c>
      <c r="C39" s="8" t="str">
        <f t="shared" si="34"/>
        <v/>
      </c>
      <c r="D39" s="13">
        <f t="shared" si="35"/>
        <v>0</v>
      </c>
      <c r="E39" s="22">
        <f t="shared" si="36"/>
        <v>0</v>
      </c>
      <c r="F39" s="21" t="str">
        <f t="shared" si="37"/>
        <v/>
      </c>
      <c r="G39" s="24"/>
      <c r="J39" s="95" t="s">
        <v>4</v>
      </c>
      <c r="K39" s="96"/>
      <c r="L39" s="57">
        <f>AA25</f>
        <v>0</v>
      </c>
      <c r="M39" s="8" t="str">
        <f t="shared" si="38"/>
        <v/>
      </c>
      <c r="N39" s="58">
        <f>AC25</f>
        <v>0</v>
      </c>
      <c r="O39" s="58">
        <f>AD25</f>
        <v>0</v>
      </c>
      <c r="P39" s="56" t="str">
        <f t="shared" si="39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">
      <c r="A40" s="42" t="s">
        <v>28</v>
      </c>
      <c r="B40" s="12">
        <f t="shared" si="33"/>
        <v>0</v>
      </c>
      <c r="C40" s="8" t="str">
        <f t="shared" si="34"/>
        <v/>
      </c>
      <c r="D40" s="13">
        <f t="shared" si="35"/>
        <v>0</v>
      </c>
      <c r="E40" s="14">
        <f t="shared" si="36"/>
        <v>0</v>
      </c>
      <c r="F40" s="21" t="str">
        <f t="shared" si="37"/>
        <v/>
      </c>
      <c r="G40" s="24"/>
      <c r="J40" s="97" t="s">
        <v>0</v>
      </c>
      <c r="K40" s="98"/>
      <c r="L40" s="79">
        <f>SUM(L34:L39)</f>
        <v>25</v>
      </c>
      <c r="M40" s="17">
        <f>SUM(M34:M39)</f>
        <v>1</v>
      </c>
      <c r="N40" s="80">
        <f>SUM(N34:N39)</f>
        <v>166569.15876033058</v>
      </c>
      <c r="O40" s="81">
        <f>SUM(O34:O39)</f>
        <v>201548.66999999998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25">
      <c r="A41" s="43" t="s">
        <v>29</v>
      </c>
      <c r="B41" s="12">
        <f t="shared" si="33"/>
        <v>25</v>
      </c>
      <c r="C41" s="8">
        <f t="shared" si="34"/>
        <v>1</v>
      </c>
      <c r="D41" s="13">
        <f t="shared" si="35"/>
        <v>166569.15876033058</v>
      </c>
      <c r="E41" s="14">
        <f t="shared" si="36"/>
        <v>201548.66999999998</v>
      </c>
      <c r="F41" s="21">
        <f t="shared" si="37"/>
        <v>1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25">
      <c r="A42" s="44" t="s">
        <v>32</v>
      </c>
      <c r="B42" s="12">
        <f t="shared" si="33"/>
        <v>0</v>
      </c>
      <c r="C42" s="8" t="str">
        <f t="shared" si="34"/>
        <v/>
      </c>
      <c r="D42" s="13">
        <f t="shared" si="35"/>
        <v>0</v>
      </c>
      <c r="E42" s="14">
        <f t="shared" si="36"/>
        <v>0</v>
      </c>
      <c r="F42" s="21" t="str">
        <f t="shared" si="37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25">
      <c r="A43" s="76" t="s">
        <v>45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25">
      <c r="A44" s="88" t="s">
        <v>47</v>
      </c>
      <c r="B44" s="12">
        <f t="shared" si="33"/>
        <v>0</v>
      </c>
      <c r="C44" s="8" t="str">
        <f t="shared" si="34"/>
        <v/>
      </c>
      <c r="D44" s="13">
        <f t="shared" si="35"/>
        <v>0</v>
      </c>
      <c r="E44" s="14">
        <f t="shared" si="36"/>
        <v>0</v>
      </c>
      <c r="F44" s="21" t="str">
        <f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25">
      <c r="A45" s="88" t="s">
        <v>52</v>
      </c>
      <c r="B45" s="12">
        <f t="shared" si="33"/>
        <v>0</v>
      </c>
      <c r="C45" s="8" t="str">
        <f t="shared" si="34"/>
        <v/>
      </c>
      <c r="D45" s="13">
        <f t="shared" si="35"/>
        <v>0</v>
      </c>
      <c r="E45" s="14">
        <f t="shared" si="36"/>
        <v>0</v>
      </c>
      <c r="F45" s="21" t="str">
        <f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3">
      <c r="A46" s="61" t="s">
        <v>0</v>
      </c>
      <c r="B46" s="16">
        <f>SUM(B34:B45)</f>
        <v>25</v>
      </c>
      <c r="C46" s="17">
        <f>SUM(C34:C45)</f>
        <v>1</v>
      </c>
      <c r="D46" s="18">
        <f>SUM(D34:D45)</f>
        <v>166569.15876033058</v>
      </c>
      <c r="E46" s="18">
        <f>SUM(E34:E45)</f>
        <v>201548.66999999998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25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" customHeight="1" x14ac:dyDescent="0.25">
      <c r="B48" s="25"/>
      <c r="H48" s="25"/>
      <c r="N48" s="25"/>
    </row>
    <row r="49" spans="2:14" s="24" customFormat="1" x14ac:dyDescent="0.25">
      <c r="B49" s="25"/>
      <c r="H49" s="25"/>
      <c r="N49" s="25"/>
    </row>
    <row r="50" spans="2:14" s="24" customFormat="1" x14ac:dyDescent="0.25">
      <c r="B50" s="25"/>
      <c r="H50" s="25"/>
      <c r="N50" s="25"/>
    </row>
    <row r="51" spans="2:14" s="24" customFormat="1" x14ac:dyDescent="0.25">
      <c r="B51" s="25"/>
      <c r="H51" s="25"/>
      <c r="N51" s="25"/>
    </row>
    <row r="52" spans="2:14" s="24" customFormat="1" x14ac:dyDescent="0.25">
      <c r="B52" s="25"/>
      <c r="H52" s="25"/>
      <c r="N52" s="25"/>
    </row>
    <row r="53" spans="2:14" s="24" customFormat="1" x14ac:dyDescent="0.25">
      <c r="B53" s="25"/>
      <c r="H53" s="25"/>
      <c r="N53" s="25"/>
    </row>
    <row r="54" spans="2:14" s="24" customFormat="1" x14ac:dyDescent="0.25">
      <c r="B54" s="25"/>
      <c r="H54" s="25"/>
      <c r="N54" s="25"/>
    </row>
    <row r="55" spans="2:14" s="24" customFormat="1" x14ac:dyDescent="0.25">
      <c r="B55" s="25"/>
      <c r="H55" s="25"/>
      <c r="N55" s="25"/>
    </row>
    <row r="56" spans="2:14" s="24" customFormat="1" x14ac:dyDescent="0.25">
      <c r="B56" s="25"/>
      <c r="H56" s="25"/>
      <c r="N56" s="25"/>
    </row>
    <row r="57" spans="2:14" s="24" customFormat="1" x14ac:dyDescent="0.25">
      <c r="B57" s="25"/>
      <c r="H57" s="25"/>
      <c r="N57" s="25"/>
    </row>
    <row r="58" spans="2:14" s="24" customFormat="1" x14ac:dyDescent="0.25">
      <c r="B58" s="25"/>
      <c r="H58" s="25"/>
      <c r="N58" s="25"/>
    </row>
    <row r="59" spans="2:14" s="24" customFormat="1" x14ac:dyDescent="0.25">
      <c r="B59" s="25"/>
      <c r="H59" s="25"/>
      <c r="N59" s="25"/>
    </row>
    <row r="60" spans="2:14" s="24" customFormat="1" x14ac:dyDescent="0.25">
      <c r="B60" s="25"/>
      <c r="H60" s="25"/>
      <c r="N60" s="25"/>
    </row>
    <row r="61" spans="2:14" s="24" customFormat="1" x14ac:dyDescent="0.25">
      <c r="B61" s="25"/>
      <c r="H61" s="25"/>
      <c r="N61" s="25"/>
    </row>
    <row r="62" spans="2:14" s="24" customFormat="1" x14ac:dyDescent="0.25">
      <c r="B62" s="25"/>
      <c r="H62" s="25"/>
      <c r="N62" s="25"/>
    </row>
    <row r="63" spans="2:14" s="24" customFormat="1" x14ac:dyDescent="0.25">
      <c r="B63" s="25"/>
      <c r="H63" s="25"/>
      <c r="N63" s="25"/>
    </row>
    <row r="64" spans="2:14" s="24" customFormat="1" x14ac:dyDescent="0.25">
      <c r="B64" s="25"/>
      <c r="H64" s="25"/>
      <c r="N64" s="25"/>
    </row>
    <row r="65" spans="2:14" s="24" customFormat="1" x14ac:dyDescent="0.25">
      <c r="B65" s="25"/>
      <c r="H65" s="25"/>
      <c r="N65" s="25"/>
    </row>
    <row r="66" spans="2:14" s="24" customFormat="1" x14ac:dyDescent="0.25">
      <c r="B66" s="25"/>
      <c r="H66" s="25"/>
      <c r="N66" s="25"/>
    </row>
    <row r="67" spans="2:14" s="24" customFormat="1" x14ac:dyDescent="0.25">
      <c r="B67" s="25"/>
      <c r="H67" s="25"/>
      <c r="N67" s="25"/>
    </row>
    <row r="68" spans="2:14" s="24" customFormat="1" x14ac:dyDescent="0.25">
      <c r="B68" s="25"/>
      <c r="H68" s="25"/>
      <c r="N68" s="25"/>
    </row>
    <row r="69" spans="2:14" s="24" customFormat="1" x14ac:dyDescent="0.25">
      <c r="B69" s="25"/>
      <c r="H69" s="25"/>
      <c r="N69" s="25"/>
    </row>
    <row r="70" spans="2:14" s="24" customFormat="1" x14ac:dyDescent="0.25">
      <c r="B70" s="25"/>
      <c r="H70" s="25"/>
      <c r="N70" s="25"/>
    </row>
    <row r="71" spans="2:14" s="24" customFormat="1" x14ac:dyDescent="0.25">
      <c r="B71" s="25"/>
      <c r="H71" s="25"/>
      <c r="N71" s="25"/>
    </row>
    <row r="72" spans="2:14" s="24" customFormat="1" x14ac:dyDescent="0.25">
      <c r="B72" s="25"/>
      <c r="H72" s="25"/>
      <c r="N72" s="25"/>
    </row>
    <row r="73" spans="2:14" s="24" customFormat="1" x14ac:dyDescent="0.25">
      <c r="B73" s="25"/>
      <c r="H73" s="25"/>
      <c r="N73" s="25"/>
    </row>
    <row r="74" spans="2:14" s="24" customFormat="1" x14ac:dyDescent="0.25">
      <c r="B74" s="25"/>
      <c r="H74" s="25"/>
      <c r="N74" s="25"/>
    </row>
    <row r="75" spans="2:14" s="24" customFormat="1" x14ac:dyDescent="0.25">
      <c r="B75" s="25"/>
      <c r="H75" s="25"/>
      <c r="N75" s="25"/>
    </row>
    <row r="76" spans="2:14" s="24" customFormat="1" x14ac:dyDescent="0.25">
      <c r="B76" s="25"/>
      <c r="H76" s="25"/>
      <c r="N76" s="25"/>
    </row>
    <row r="77" spans="2:14" s="24" customFormat="1" x14ac:dyDescent="0.25">
      <c r="B77" s="25"/>
      <c r="H77" s="25"/>
      <c r="N77" s="25"/>
    </row>
    <row r="78" spans="2:14" s="24" customFormat="1" x14ac:dyDescent="0.25">
      <c r="B78" s="25"/>
      <c r="H78" s="25"/>
      <c r="N78" s="25"/>
    </row>
    <row r="79" spans="2:14" s="24" customFormat="1" x14ac:dyDescent="0.25">
      <c r="B79" s="25"/>
      <c r="H79" s="25"/>
      <c r="N79" s="25"/>
    </row>
    <row r="80" spans="2:14" s="24" customFormat="1" x14ac:dyDescent="0.25">
      <c r="B80" s="25"/>
      <c r="H80" s="25"/>
      <c r="N80" s="25"/>
    </row>
    <row r="81" spans="2:14" s="24" customFormat="1" x14ac:dyDescent="0.25">
      <c r="B81" s="25"/>
      <c r="H81" s="25"/>
      <c r="N81" s="25"/>
    </row>
    <row r="82" spans="2:14" s="24" customFormat="1" x14ac:dyDescent="0.25">
      <c r="B82" s="25"/>
      <c r="H82" s="25"/>
      <c r="N82" s="25"/>
    </row>
    <row r="83" spans="2:14" s="24" customFormat="1" x14ac:dyDescent="0.25">
      <c r="B83" s="25"/>
      <c r="H83" s="25"/>
      <c r="N83" s="25"/>
    </row>
    <row r="84" spans="2:14" s="24" customFormat="1" x14ac:dyDescent="0.25">
      <c r="B84" s="25"/>
      <c r="H84" s="25"/>
      <c r="N84" s="25"/>
    </row>
    <row r="85" spans="2:14" s="24" customFormat="1" x14ac:dyDescent="0.25">
      <c r="B85" s="25"/>
      <c r="H85" s="25"/>
      <c r="N85" s="25"/>
    </row>
    <row r="86" spans="2:14" s="24" customFormat="1" x14ac:dyDescent="0.25">
      <c r="B86" s="25"/>
      <c r="H86" s="25"/>
      <c r="N86" s="25"/>
    </row>
    <row r="87" spans="2:14" s="24" customFormat="1" x14ac:dyDescent="0.25">
      <c r="B87" s="25"/>
      <c r="H87" s="25"/>
      <c r="N87" s="25"/>
    </row>
    <row r="88" spans="2:14" s="24" customFormat="1" x14ac:dyDescent="0.25">
      <c r="B88" s="25"/>
      <c r="H88" s="25"/>
      <c r="N88" s="25"/>
    </row>
    <row r="89" spans="2:14" s="24" customFormat="1" x14ac:dyDescent="0.25">
      <c r="B89" s="25"/>
      <c r="H89" s="25"/>
      <c r="N89" s="25"/>
    </row>
    <row r="90" spans="2:14" s="24" customFormat="1" x14ac:dyDescent="0.25">
      <c r="B90" s="25"/>
      <c r="H90" s="25"/>
      <c r="N90" s="25"/>
    </row>
    <row r="91" spans="2:14" s="24" customFormat="1" x14ac:dyDescent="0.25">
      <c r="B91" s="25"/>
      <c r="H91" s="25"/>
      <c r="N91" s="25"/>
    </row>
    <row r="92" spans="2:14" s="24" customFormat="1" x14ac:dyDescent="0.25">
      <c r="B92" s="25"/>
      <c r="H92" s="25"/>
      <c r="N92" s="25"/>
    </row>
    <row r="93" spans="2:14" s="24" customFormat="1" x14ac:dyDescent="0.25">
      <c r="B93" s="25"/>
      <c r="H93" s="25"/>
      <c r="N93" s="25"/>
    </row>
    <row r="94" spans="2:14" s="24" customFormat="1" x14ac:dyDescent="0.25">
      <c r="B94" s="25"/>
      <c r="H94" s="25"/>
      <c r="N94" s="25"/>
    </row>
    <row r="95" spans="2:14" s="24" customFormat="1" x14ac:dyDescent="0.25">
      <c r="B95" s="25"/>
      <c r="H95" s="25"/>
      <c r="N95" s="25"/>
    </row>
    <row r="96" spans="2:14" s="24" customFormat="1" x14ac:dyDescent="0.25">
      <c r="B96" s="25"/>
      <c r="H96" s="25"/>
      <c r="N96" s="25"/>
    </row>
    <row r="97" spans="2:21" s="24" customFormat="1" x14ac:dyDescent="0.25">
      <c r="B97" s="25"/>
      <c r="H97" s="25"/>
      <c r="N97" s="25"/>
    </row>
    <row r="98" spans="2:21" s="24" customFormat="1" x14ac:dyDescent="0.25">
      <c r="B98" s="25"/>
      <c r="H98" s="25"/>
      <c r="N98" s="25"/>
    </row>
    <row r="99" spans="2:21" s="24" customFormat="1" x14ac:dyDescent="0.25">
      <c r="B99" s="25"/>
      <c r="H99" s="25"/>
      <c r="N99" s="25"/>
    </row>
    <row r="100" spans="2:21" s="24" customFormat="1" x14ac:dyDescent="0.25">
      <c r="B100" s="25"/>
      <c r="H100" s="25"/>
      <c r="N100" s="25"/>
    </row>
    <row r="101" spans="2:21" s="24" customFormat="1" x14ac:dyDescent="0.25">
      <c r="B101" s="25"/>
      <c r="H101" s="25"/>
      <c r="N101" s="25"/>
    </row>
    <row r="102" spans="2:21" s="24" customFormat="1" x14ac:dyDescent="0.25">
      <c r="B102" s="25"/>
      <c r="H102" s="25"/>
      <c r="N102" s="25"/>
    </row>
    <row r="103" spans="2:21" s="24" customFormat="1" x14ac:dyDescent="0.25">
      <c r="B103" s="25"/>
      <c r="H103" s="25"/>
      <c r="N103" s="25"/>
    </row>
    <row r="104" spans="2:21" s="24" customFormat="1" x14ac:dyDescent="0.25">
      <c r="B104" s="25"/>
      <c r="H104" s="25"/>
      <c r="N104" s="25"/>
    </row>
    <row r="105" spans="2:21" s="24" customFormat="1" x14ac:dyDescent="0.25">
      <c r="B105" s="25"/>
      <c r="H105" s="25"/>
      <c r="N105" s="25"/>
    </row>
    <row r="106" spans="2:21" s="24" customFormat="1" x14ac:dyDescent="0.25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25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25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29:H29"/>
    <mergeCell ref="A31:A33"/>
    <mergeCell ref="B31:F32"/>
    <mergeCell ref="J31:K33"/>
    <mergeCell ref="L31:P32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hyperlinks>
    <hyperlink ref="A28" r:id="rId1" location="page=218" display="https://bcnroc.ajuntament.barcelona.cat/jspui/bitstream/11703/117122/5/GM_Pressupost_2020.pdf#page=218" xr:uid="{00000000-0004-0000-0100-000000000000}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59999389629810485"/>
  </sheetPr>
  <dimension ref="A1:AG108"/>
  <sheetViews>
    <sheetView showGridLines="0" showZeros="0" topLeftCell="A26" zoomScale="80" zoomScaleNormal="80" workbookViewId="0">
      <selection activeCell="G20" sqref="G20"/>
    </sheetView>
  </sheetViews>
  <sheetFormatPr baseColWidth="10" defaultColWidth="9.140625" defaultRowHeight="15" x14ac:dyDescent="0.25"/>
  <cols>
    <col min="1" max="1" width="26.140625" style="26" customWidth="1"/>
    <col min="2" max="2" width="11.5703125" style="59" customWidth="1"/>
    <col min="3" max="3" width="10.7109375" style="26" customWidth="1"/>
    <col min="4" max="4" width="19.140625" style="26" customWidth="1"/>
    <col min="5" max="5" width="18.140625" style="26" customWidth="1"/>
    <col min="6" max="6" width="11.42578125" style="26" customWidth="1"/>
    <col min="7" max="7" width="9.28515625" style="26" customWidth="1"/>
    <col min="8" max="8" width="10.85546875" style="59" customWidth="1"/>
    <col min="9" max="9" width="17.28515625" style="26" customWidth="1"/>
    <col min="10" max="10" width="20" style="26" customWidth="1"/>
    <col min="11" max="12" width="11.42578125" style="26" customWidth="1"/>
    <col min="13" max="13" width="10.7109375" style="26" customWidth="1"/>
    <col min="14" max="14" width="18.85546875" style="59" customWidth="1"/>
    <col min="15" max="15" width="19.7109375" style="26" customWidth="1"/>
    <col min="16" max="16" width="11.42578125" style="26" customWidth="1"/>
    <col min="17" max="17" width="9.140625" style="26" customWidth="1"/>
    <col min="18" max="18" width="11" style="26" customWidth="1"/>
    <col min="19" max="19" width="18.85546875" style="26" customWidth="1"/>
    <col min="20" max="20" width="19.5703125" style="26" customWidth="1"/>
    <col min="21" max="21" width="11.140625" style="26" customWidth="1"/>
    <col min="22" max="22" width="9" style="26" customWidth="1"/>
    <col min="23" max="23" width="10" style="26" customWidth="1"/>
    <col min="24" max="24" width="19" style="26" customWidth="1"/>
    <col min="25" max="25" width="17.28515625" style="26" customWidth="1"/>
    <col min="26" max="26" width="9.7109375" style="26" customWidth="1"/>
    <col min="27" max="27" width="9.140625" style="26" customWidth="1"/>
    <col min="28" max="28" width="10.85546875" style="26" customWidth="1"/>
    <col min="29" max="29" width="18.140625" style="26" customWidth="1"/>
    <col min="30" max="30" width="18.85546875" style="26" customWidth="1"/>
    <col min="31" max="31" width="10.85546875" style="26" customWidth="1"/>
    <col min="32" max="16384" width="9.140625" style="26"/>
  </cols>
  <sheetData>
    <row r="1" spans="1:31" x14ac:dyDescent="0.2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x14ac:dyDescent="0.2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x14ac:dyDescent="0.2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65" customHeight="1" x14ac:dyDescent="0.25">
      <c r="B4" s="25"/>
      <c r="H4" s="25"/>
      <c r="N4" s="25"/>
    </row>
    <row r="5" spans="1:31" s="24" customFormat="1" ht="30.75" customHeight="1" x14ac:dyDescent="0.25">
      <c r="A5" s="27" t="s">
        <v>12</v>
      </c>
      <c r="B5" s="25"/>
      <c r="H5" s="25"/>
      <c r="N5" s="25"/>
    </row>
    <row r="6" spans="1:31" s="24" customFormat="1" ht="6.75" customHeight="1" x14ac:dyDescent="0.25">
      <c r="A6" s="28"/>
      <c r="B6" s="25"/>
      <c r="H6" s="25"/>
      <c r="N6" s="25"/>
    </row>
    <row r="7" spans="1:31" s="24" customFormat="1" ht="24.75" customHeight="1" x14ac:dyDescent="0.25">
      <c r="A7" s="29" t="s">
        <v>39</v>
      </c>
      <c r="B7" s="30" t="s">
        <v>58</v>
      </c>
      <c r="C7" s="31"/>
      <c r="D7" s="31"/>
      <c r="E7" s="31"/>
      <c r="F7" s="31"/>
      <c r="H7" s="69"/>
      <c r="I7" s="84" t="s">
        <v>46</v>
      </c>
      <c r="J7" s="85">
        <v>45199</v>
      </c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25">
      <c r="A8" s="29" t="s">
        <v>11</v>
      </c>
      <c r="B8" s="87" t="str">
        <f>'CONTRACTACIO 1r TR 2023'!B8</f>
        <v>Consorci del Besòs (CB)</v>
      </c>
      <c r="C8" s="70"/>
      <c r="D8" s="70"/>
      <c r="E8" s="70"/>
      <c r="F8" s="70"/>
      <c r="G8" s="71"/>
      <c r="H8" s="71"/>
      <c r="I8" s="71"/>
      <c r="J8" s="83"/>
      <c r="K8" s="71"/>
      <c r="L8" s="29"/>
      <c r="N8" s="25"/>
      <c r="R8" s="29"/>
      <c r="X8" s="29"/>
      <c r="AE8" s="29"/>
    </row>
    <row r="9" spans="1:31" ht="19.899999999999999" customHeight="1" thickBot="1" x14ac:dyDescent="0.3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">
      <c r="A10" s="24"/>
      <c r="B10" s="101" t="s">
        <v>6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3"/>
    </row>
    <row r="11" spans="1:31" ht="30" customHeight="1" thickBot="1" x14ac:dyDescent="0.3">
      <c r="A11" s="136" t="s">
        <v>10</v>
      </c>
      <c r="B11" s="104" t="s">
        <v>3</v>
      </c>
      <c r="C11" s="105"/>
      <c r="D11" s="105"/>
      <c r="E11" s="105"/>
      <c r="F11" s="106"/>
      <c r="G11" s="107" t="s">
        <v>1</v>
      </c>
      <c r="H11" s="108"/>
      <c r="I11" s="108"/>
      <c r="J11" s="108"/>
      <c r="K11" s="109"/>
      <c r="L11" s="122" t="s">
        <v>2</v>
      </c>
      <c r="M11" s="123"/>
      <c r="N11" s="123"/>
      <c r="O11" s="123"/>
      <c r="P11" s="123"/>
      <c r="Q11" s="110" t="s">
        <v>34</v>
      </c>
      <c r="R11" s="111"/>
      <c r="S11" s="111"/>
      <c r="T11" s="111"/>
      <c r="U11" s="112"/>
      <c r="V11" s="116" t="s">
        <v>5</v>
      </c>
      <c r="W11" s="117"/>
      <c r="X11" s="117"/>
      <c r="Y11" s="117"/>
      <c r="Z11" s="118"/>
      <c r="AA11" s="113" t="s">
        <v>4</v>
      </c>
      <c r="AB11" s="114"/>
      <c r="AC11" s="114"/>
      <c r="AD11" s="114"/>
      <c r="AE11" s="115"/>
    </row>
    <row r="12" spans="1:31" ht="39" customHeight="1" thickBot="1" x14ac:dyDescent="0.3">
      <c r="A12" s="137"/>
      <c r="B12" s="32" t="s">
        <v>7</v>
      </c>
      <c r="C12" s="33" t="s">
        <v>8</v>
      </c>
      <c r="D12" s="34" t="s">
        <v>43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25">
      <c r="A13" s="39" t="s">
        <v>25</v>
      </c>
      <c r="B13" s="1"/>
      <c r="C13" s="20" t="str">
        <f t="shared" ref="C13:C23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3" si="2">IF(G13,G13/$G$25,"")</f>
        <v/>
      </c>
      <c r="I13" s="4"/>
      <c r="J13" s="5"/>
      <c r="K13" s="21" t="str">
        <f t="shared" ref="K13:K23" si="3">IF(J13,J13/$J$25,"")</f>
        <v/>
      </c>
      <c r="L13" s="1"/>
      <c r="M13" s="20" t="str">
        <f t="shared" ref="M13:M23" si="4">IF(L13,L13/$L$25,"")</f>
        <v/>
      </c>
      <c r="N13" s="4"/>
      <c r="O13" s="5"/>
      <c r="P13" s="21" t="str">
        <f t="shared" ref="P13:P23" si="5">IF(O13,O13/$O$25,"")</f>
        <v/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0" customFormat="1" ht="36" customHeight="1" x14ac:dyDescent="0.25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0" customFormat="1" ht="36" customHeight="1" x14ac:dyDescent="0.25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0" customFormat="1" ht="36" customHeight="1" x14ac:dyDescent="0.25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0" customFormat="1" ht="36" customHeight="1" x14ac:dyDescent="0.25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5" customFormat="1" ht="36" customHeight="1" x14ac:dyDescent="0.25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/>
      <c r="H18" s="62" t="str">
        <f t="shared" si="2"/>
        <v/>
      </c>
      <c r="I18" s="65"/>
      <c r="J18" s="66"/>
      <c r="K18" s="63" t="str">
        <f t="shared" si="3"/>
        <v/>
      </c>
      <c r="L18" s="67"/>
      <c r="M18" s="62" t="str">
        <f t="shared" si="4"/>
        <v/>
      </c>
      <c r="N18" s="65"/>
      <c r="O18" s="66"/>
      <c r="P18" s="63" t="str">
        <f t="shared" si="5"/>
        <v/>
      </c>
      <c r="Q18" s="67"/>
      <c r="R18" s="62" t="str">
        <f t="shared" si="6"/>
        <v/>
      </c>
      <c r="S18" s="65"/>
      <c r="T18" s="66"/>
      <c r="U18" s="63" t="str">
        <f t="shared" si="7"/>
        <v/>
      </c>
      <c r="V18" s="67"/>
      <c r="W18" s="62" t="str">
        <f t="shared" si="8"/>
        <v/>
      </c>
      <c r="X18" s="65"/>
      <c r="Y18" s="66"/>
      <c r="Z18" s="63" t="str">
        <f t="shared" si="9"/>
        <v/>
      </c>
      <c r="AA18" s="67"/>
      <c r="AB18" s="20" t="str">
        <f t="shared" si="10"/>
        <v/>
      </c>
      <c r="AC18" s="65"/>
      <c r="AD18" s="66"/>
      <c r="AE18" s="63" t="str">
        <f t="shared" si="11"/>
        <v/>
      </c>
    </row>
    <row r="19" spans="1:31" s="40" customFormat="1" ht="36" customHeight="1" x14ac:dyDescent="0.25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5" customFormat="1" ht="36" customHeight="1" x14ac:dyDescent="0.25">
      <c r="A20" s="76" t="s">
        <v>29</v>
      </c>
      <c r="B20" s="64">
        <v>1</v>
      </c>
      <c r="C20" s="62">
        <f t="shared" si="0"/>
        <v>1</v>
      </c>
      <c r="D20" s="65">
        <f>E20/1.21</f>
        <v>1450</v>
      </c>
      <c r="E20" s="66">
        <v>1754.5</v>
      </c>
      <c r="F20" s="21">
        <f t="shared" si="1"/>
        <v>1</v>
      </c>
      <c r="G20" s="64">
        <v>14</v>
      </c>
      <c r="H20" s="62">
        <f t="shared" si="2"/>
        <v>1</v>
      </c>
      <c r="I20" s="65">
        <f>J20/1.21</f>
        <v>101030.92561983471</v>
      </c>
      <c r="J20" s="66">
        <v>122247.42</v>
      </c>
      <c r="K20" s="63">
        <f t="shared" si="3"/>
        <v>1</v>
      </c>
      <c r="L20" s="64">
        <v>3</v>
      </c>
      <c r="M20" s="62">
        <f t="shared" si="4"/>
        <v>1</v>
      </c>
      <c r="N20" s="65">
        <f>O20/1.21</f>
        <v>5533.9752066115698</v>
      </c>
      <c r="O20" s="66">
        <v>6696.11</v>
      </c>
      <c r="P20" s="63">
        <f t="shared" si="5"/>
        <v>1</v>
      </c>
      <c r="Q20" s="64"/>
      <c r="R20" s="62" t="str">
        <f t="shared" si="6"/>
        <v/>
      </c>
      <c r="S20" s="65"/>
      <c r="T20" s="66"/>
      <c r="U20" s="63" t="str">
        <f t="shared" si="7"/>
        <v/>
      </c>
      <c r="V20" s="64"/>
      <c r="W20" s="62" t="str">
        <f t="shared" si="8"/>
        <v/>
      </c>
      <c r="X20" s="65"/>
      <c r="Y20" s="66"/>
      <c r="Z20" s="63" t="str">
        <f t="shared" si="9"/>
        <v/>
      </c>
      <c r="AA20" s="64"/>
      <c r="AB20" s="20" t="str">
        <f t="shared" si="10"/>
        <v/>
      </c>
      <c r="AC20" s="65"/>
      <c r="AD20" s="66"/>
      <c r="AE20" s="63" t="str">
        <f t="shared" si="11"/>
        <v/>
      </c>
    </row>
    <row r="21" spans="1:31" s="40" customFormat="1" ht="39.950000000000003" hidden="1" customHeight="1" x14ac:dyDescent="0.25">
      <c r="A21" s="44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0" customFormat="1" ht="39.950000000000003" customHeight="1" x14ac:dyDescent="0.25">
      <c r="A22" s="76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0" customFormat="1" ht="39.950000000000003" customHeight="1" x14ac:dyDescent="0.25">
      <c r="A23" s="88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6"/>
      <c r="J23" s="7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0" customFormat="1" ht="36" customHeight="1" x14ac:dyDescent="0.25">
      <c r="A24" s="90" t="s">
        <v>52</v>
      </c>
      <c r="B24" s="64"/>
      <c r="C24" s="62" t="str">
        <f t="shared" ref="C24" si="12">IF(B24,B24/$B$25,"")</f>
        <v/>
      </c>
      <c r="D24" s="65"/>
      <c r="E24" s="66"/>
      <c r="F24" s="63" t="str">
        <f t="shared" si="1"/>
        <v/>
      </c>
      <c r="G24" s="64"/>
      <c r="H24" s="62" t="str">
        <f t="shared" ref="H24" si="13">IF(G24,G24/$G$25,"")</f>
        <v/>
      </c>
      <c r="I24" s="65"/>
      <c r="J24" s="66"/>
      <c r="K24" s="63" t="str">
        <f t="shared" ref="K24" si="14">IF(J24,J24/$J$25,"")</f>
        <v/>
      </c>
      <c r="L24" s="64"/>
      <c r="M24" s="62" t="str">
        <f t="shared" ref="M24" si="15">IF(L24,L24/$L$25,"")</f>
        <v/>
      </c>
      <c r="N24" s="65"/>
      <c r="O24" s="66"/>
      <c r="P24" s="63" t="str">
        <f t="shared" ref="P24" si="16">IF(O24,O24/$O$25,"")</f>
        <v/>
      </c>
      <c r="Q24" s="64"/>
      <c r="R24" s="62" t="str">
        <f t="shared" ref="R24" si="17">IF(Q24,Q24/$Q$25,"")</f>
        <v/>
      </c>
      <c r="S24" s="65"/>
      <c r="T24" s="66"/>
      <c r="U24" s="63" t="str">
        <f t="shared" si="7"/>
        <v/>
      </c>
      <c r="V24" s="64"/>
      <c r="W24" s="62" t="str">
        <f t="shared" ref="W24" si="18">IF(V24,V24/$V$25,"")</f>
        <v/>
      </c>
      <c r="X24" s="65"/>
      <c r="Y24" s="66"/>
      <c r="Z24" s="63" t="str">
        <f t="shared" ref="Z24" si="19">IF(Y24,Y24/$Y$25,"")</f>
        <v/>
      </c>
      <c r="AA24" s="64"/>
      <c r="AB24" s="20" t="str">
        <f t="shared" ref="AB24" si="20">IF(AA24,AA24/$AA$25,"")</f>
        <v/>
      </c>
      <c r="AC24" s="65"/>
      <c r="AD24" s="66"/>
      <c r="AE24" s="63" t="str">
        <f t="shared" ref="AE24" si="21">IF(AD24,AD24/$AD$25,"")</f>
        <v/>
      </c>
    </row>
    <row r="25" spans="1:31" ht="33" customHeight="1" thickBot="1" x14ac:dyDescent="0.3">
      <c r="A25" s="78" t="s">
        <v>0</v>
      </c>
      <c r="B25" s="16">
        <f t="shared" ref="B25:AE25" si="22">SUM(B13:B24)</f>
        <v>1</v>
      </c>
      <c r="C25" s="17">
        <f t="shared" si="22"/>
        <v>1</v>
      </c>
      <c r="D25" s="18">
        <f t="shared" si="22"/>
        <v>1450</v>
      </c>
      <c r="E25" s="18">
        <f t="shared" si="22"/>
        <v>1754.5</v>
      </c>
      <c r="F25" s="19">
        <f t="shared" si="22"/>
        <v>1</v>
      </c>
      <c r="G25" s="16">
        <f t="shared" si="22"/>
        <v>14</v>
      </c>
      <c r="H25" s="17">
        <f t="shared" si="22"/>
        <v>1</v>
      </c>
      <c r="I25" s="18">
        <f t="shared" si="22"/>
        <v>101030.92561983471</v>
      </c>
      <c r="J25" s="18">
        <f t="shared" si="22"/>
        <v>122247.42</v>
      </c>
      <c r="K25" s="19">
        <f t="shared" si="22"/>
        <v>1</v>
      </c>
      <c r="L25" s="16">
        <f t="shared" si="22"/>
        <v>3</v>
      </c>
      <c r="M25" s="17">
        <f t="shared" si="22"/>
        <v>1</v>
      </c>
      <c r="N25" s="18">
        <f t="shared" si="22"/>
        <v>5533.9752066115698</v>
      </c>
      <c r="O25" s="18">
        <f t="shared" si="22"/>
        <v>6696.11</v>
      </c>
      <c r="P25" s="19">
        <f t="shared" si="22"/>
        <v>1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0</v>
      </c>
      <c r="W25" s="17">
        <f t="shared" si="22"/>
        <v>0</v>
      </c>
      <c r="X25" s="18">
        <f t="shared" si="22"/>
        <v>0</v>
      </c>
      <c r="Y25" s="18">
        <f t="shared" si="22"/>
        <v>0</v>
      </c>
      <c r="Z25" s="19">
        <f t="shared" si="22"/>
        <v>0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4" customFormat="1" ht="18.75" customHeight="1" x14ac:dyDescent="0.25">
      <c r="B26" s="25"/>
      <c r="H26" s="25"/>
      <c r="N26" s="25"/>
    </row>
    <row r="27" spans="1:31" s="47" customFormat="1" ht="34.15" hidden="1" customHeight="1" x14ac:dyDescent="0.25">
      <c r="A27" s="142" t="str">
        <f>'CONTRACTACIO 1r TR 2023'!A27:Q27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149999999999999" hidden="1" customHeight="1" x14ac:dyDescent="0.25">
      <c r="A28" s="144" t="str">
        <f>'CONTRACTACIO 1r TR 2023'!A28:Q28</f>
        <v>https://bcnroc.ajuntament.barcelona.cat/jspui/bitstream/11703/128073/5/GM_pressupost-general_2023.pdf#page=269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3.9" customHeight="1" x14ac:dyDescent="0.25">
      <c r="A29" s="138" t="s">
        <v>36</v>
      </c>
      <c r="B29" s="138"/>
      <c r="C29" s="138"/>
      <c r="D29" s="138"/>
      <c r="E29" s="138"/>
      <c r="F29" s="138"/>
      <c r="G29" s="138"/>
      <c r="H29" s="138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25">
      <c r="A31" s="119" t="s">
        <v>10</v>
      </c>
      <c r="B31" s="124" t="s">
        <v>17</v>
      </c>
      <c r="C31" s="125"/>
      <c r="D31" s="125"/>
      <c r="E31" s="125"/>
      <c r="F31" s="126"/>
      <c r="G31" s="24"/>
      <c r="J31" s="130" t="s">
        <v>15</v>
      </c>
      <c r="K31" s="131"/>
      <c r="L31" s="124" t="s">
        <v>16</v>
      </c>
      <c r="M31" s="125"/>
      <c r="N31" s="125"/>
      <c r="O31" s="125"/>
      <c r="P31" s="126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3">
      <c r="A32" s="120"/>
      <c r="B32" s="139"/>
      <c r="C32" s="140"/>
      <c r="D32" s="140"/>
      <c r="E32" s="140"/>
      <c r="F32" s="141"/>
      <c r="G32" s="24"/>
      <c r="J32" s="132"/>
      <c r="K32" s="133"/>
      <c r="L32" s="127"/>
      <c r="M32" s="128"/>
      <c r="N32" s="128"/>
      <c r="O32" s="128"/>
      <c r="P32" s="129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5" customHeight="1" thickBot="1" x14ac:dyDescent="0.3">
      <c r="A33" s="121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34"/>
      <c r="K33" s="135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25">
      <c r="A34" s="39" t="s">
        <v>25</v>
      </c>
      <c r="B34" s="9">
        <f t="shared" ref="B34:B45" si="23">B13+G13+L13+Q13+AA13+V13</f>
        <v>0</v>
      </c>
      <c r="C34" s="8" t="str">
        <f t="shared" ref="C34:C42" si="24">IF(B34,B34/$B$46,"")</f>
        <v/>
      </c>
      <c r="D34" s="10">
        <f t="shared" ref="D34:D45" si="25">D13+I13+N13+S13+AC13+X13</f>
        <v>0</v>
      </c>
      <c r="E34" s="11">
        <f t="shared" ref="E34:E45" si="26">E13+J13+O13+T13+AD13+Y13</f>
        <v>0</v>
      </c>
      <c r="F34" s="21" t="str">
        <f t="shared" ref="F34:F43" si="27">IF(E34,E34/$E$46,"")</f>
        <v/>
      </c>
      <c r="J34" s="99" t="s">
        <v>3</v>
      </c>
      <c r="K34" s="100"/>
      <c r="L34" s="54">
        <f>B25</f>
        <v>1</v>
      </c>
      <c r="M34" s="8">
        <f>IF(L34,L34/$L$40,"")</f>
        <v>5.5555555555555552E-2</v>
      </c>
      <c r="N34" s="55">
        <f>D25</f>
        <v>1450</v>
      </c>
      <c r="O34" s="55">
        <f>E25</f>
        <v>1754.5</v>
      </c>
      <c r="P34" s="56">
        <f>IF(O34,O34/$O$40,"")</f>
        <v>1.3424073798204915E-2</v>
      </c>
    </row>
    <row r="35" spans="1:33" s="24" customFormat="1" ht="30" customHeight="1" x14ac:dyDescent="0.25">
      <c r="A35" s="41" t="s">
        <v>18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J35" s="95" t="s">
        <v>1</v>
      </c>
      <c r="K35" s="96"/>
      <c r="L35" s="57">
        <f>G25</f>
        <v>14</v>
      </c>
      <c r="M35" s="8">
        <f>IF(L35,L35/$L$40,"")</f>
        <v>0.77777777777777779</v>
      </c>
      <c r="N35" s="58">
        <f>I25</f>
        <v>101030.92561983471</v>
      </c>
      <c r="O35" s="58">
        <f>J25</f>
        <v>122247.42</v>
      </c>
      <c r="P35" s="56">
        <f>IF(O35,O35/$O$40,"")</f>
        <v>0.93534248373904338</v>
      </c>
    </row>
    <row r="36" spans="1:33" ht="30" customHeight="1" x14ac:dyDescent="0.25">
      <c r="A36" s="41" t="s">
        <v>19</v>
      </c>
      <c r="B36" s="12">
        <f t="shared" si="23"/>
        <v>0</v>
      </c>
      <c r="C36" s="8" t="str">
        <f t="shared" si="24"/>
        <v/>
      </c>
      <c r="D36" s="13">
        <f t="shared" si="25"/>
        <v>0</v>
      </c>
      <c r="E36" s="14">
        <f t="shared" si="26"/>
        <v>0</v>
      </c>
      <c r="F36" s="21" t="str">
        <f t="shared" si="27"/>
        <v/>
      </c>
      <c r="G36" s="24"/>
      <c r="J36" s="95" t="s">
        <v>2</v>
      </c>
      <c r="K36" s="96"/>
      <c r="L36" s="57">
        <f>L25</f>
        <v>3</v>
      </c>
      <c r="M36" s="8">
        <f>IF(L36,L36/$L$40,"")</f>
        <v>0.16666666666666666</v>
      </c>
      <c r="N36" s="58">
        <f>N25</f>
        <v>5533.9752066115698</v>
      </c>
      <c r="O36" s="58">
        <f>O25</f>
        <v>6696.11</v>
      </c>
      <c r="P36" s="56">
        <f>IF(O36,O36/$O$40,"")</f>
        <v>5.123344246275173E-2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25">
      <c r="A37" s="41" t="s">
        <v>26</v>
      </c>
      <c r="B37" s="12">
        <f t="shared" si="23"/>
        <v>0</v>
      </c>
      <c r="C37" s="8" t="str">
        <f t="shared" si="24"/>
        <v/>
      </c>
      <c r="D37" s="13">
        <f t="shared" si="25"/>
        <v>0</v>
      </c>
      <c r="E37" s="14">
        <f t="shared" si="26"/>
        <v>0</v>
      </c>
      <c r="F37" s="21" t="str">
        <f t="shared" si="27"/>
        <v/>
      </c>
      <c r="G37" s="24"/>
      <c r="J37" s="95" t="s">
        <v>34</v>
      </c>
      <c r="K37" s="96"/>
      <c r="L37" s="57">
        <f>Q25</f>
        <v>0</v>
      </c>
      <c r="M37" s="8" t="str">
        <f>IF(L37,L37/$L$40,"")</f>
        <v/>
      </c>
      <c r="N37" s="58">
        <f>S25</f>
        <v>0</v>
      </c>
      <c r="O37" s="58">
        <f>T25</f>
        <v>0</v>
      </c>
      <c r="P37" s="56" t="str">
        <f>IF(O37,O37/$O$40,"")</f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25">
      <c r="A38" s="41" t="s">
        <v>27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4"/>
      <c r="J38" s="95" t="s">
        <v>5</v>
      </c>
      <c r="K38" s="96"/>
      <c r="L38" s="57">
        <f>V25</f>
        <v>0</v>
      </c>
      <c r="M38" s="8" t="str">
        <f>IF(L38,L38/$L$40,"")</f>
        <v/>
      </c>
      <c r="N38" s="58">
        <f>X25</f>
        <v>0</v>
      </c>
      <c r="O38" s="58">
        <f>Y25</f>
        <v>0</v>
      </c>
      <c r="P38" s="56" t="str">
        <f>IF(O38,O38/$O$40,"")</f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25">
      <c r="A39" s="42" t="s">
        <v>33</v>
      </c>
      <c r="B39" s="15">
        <f t="shared" si="23"/>
        <v>0</v>
      </c>
      <c r="C39" s="8" t="str">
        <f t="shared" si="24"/>
        <v/>
      </c>
      <c r="D39" s="13">
        <f t="shared" si="25"/>
        <v>0</v>
      </c>
      <c r="E39" s="22">
        <f t="shared" si="26"/>
        <v>0</v>
      </c>
      <c r="F39" s="21" t="str">
        <f t="shared" si="27"/>
        <v/>
      </c>
      <c r="G39" s="24"/>
      <c r="J39" s="95" t="s">
        <v>4</v>
      </c>
      <c r="K39" s="96"/>
      <c r="L39" s="57">
        <f>AA25</f>
        <v>0</v>
      </c>
      <c r="M39" s="8" t="str">
        <f t="shared" ref="M39" si="28">IF(L39,L39/$L$40,"")</f>
        <v/>
      </c>
      <c r="N39" s="58">
        <f>AC25</f>
        <v>0</v>
      </c>
      <c r="O39" s="58">
        <f>AD25</f>
        <v>0</v>
      </c>
      <c r="P39" s="56" t="str">
        <f t="shared" ref="P39" si="29">IF(O39,O39/$O$40,"")</f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">
      <c r="A40" s="42" t="s">
        <v>28</v>
      </c>
      <c r="B40" s="12">
        <f t="shared" si="23"/>
        <v>0</v>
      </c>
      <c r="C40" s="8" t="str">
        <f t="shared" si="24"/>
        <v/>
      </c>
      <c r="D40" s="13">
        <f t="shared" si="25"/>
        <v>0</v>
      </c>
      <c r="E40" s="14">
        <f t="shared" si="26"/>
        <v>0</v>
      </c>
      <c r="F40" s="21" t="str">
        <f t="shared" si="27"/>
        <v/>
      </c>
      <c r="G40" s="24"/>
      <c r="J40" s="97" t="s">
        <v>0</v>
      </c>
      <c r="K40" s="98"/>
      <c r="L40" s="79">
        <f>SUM(L34:L39)</f>
        <v>18</v>
      </c>
      <c r="M40" s="17">
        <f>SUM(M34:M39)</f>
        <v>1</v>
      </c>
      <c r="N40" s="80">
        <f>SUM(N34:N39)</f>
        <v>108014.90082644629</v>
      </c>
      <c r="O40" s="81">
        <f>SUM(O34:O39)</f>
        <v>130698.03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25">
      <c r="A41" s="43" t="s">
        <v>29</v>
      </c>
      <c r="B41" s="12">
        <f t="shared" si="23"/>
        <v>18</v>
      </c>
      <c r="C41" s="8">
        <f t="shared" si="24"/>
        <v>1</v>
      </c>
      <c r="D41" s="13">
        <f t="shared" si="25"/>
        <v>108014.90082644629</v>
      </c>
      <c r="E41" s="14">
        <f t="shared" si="26"/>
        <v>130698.03</v>
      </c>
      <c r="F41" s="21">
        <f t="shared" si="27"/>
        <v>1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25">
      <c r="A42" s="44" t="s">
        <v>32</v>
      </c>
      <c r="B42" s="12">
        <f t="shared" si="23"/>
        <v>0</v>
      </c>
      <c r="C42" s="8" t="str">
        <f t="shared" si="24"/>
        <v/>
      </c>
      <c r="D42" s="13">
        <f t="shared" si="25"/>
        <v>0</v>
      </c>
      <c r="E42" s="14">
        <f t="shared" si="26"/>
        <v>0</v>
      </c>
      <c r="F42" s="21" t="str">
        <f t="shared" si="27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25">
      <c r="A43" s="76" t="s">
        <v>45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25">
      <c r="A44" s="88" t="s">
        <v>47</v>
      </c>
      <c r="B44" s="12">
        <f t="shared" si="23"/>
        <v>0</v>
      </c>
      <c r="C44" s="8" t="str">
        <f t="shared" si="30"/>
        <v/>
      </c>
      <c r="D44" s="13">
        <f t="shared" si="25"/>
        <v>0</v>
      </c>
      <c r="E44" s="14">
        <f t="shared" si="26"/>
        <v>0</v>
      </c>
      <c r="F44" s="21" t="str">
        <f t="shared" ref="F44" si="31"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25">
      <c r="A45" s="90" t="s">
        <v>52</v>
      </c>
      <c r="B45" s="12">
        <f t="shared" si="23"/>
        <v>0</v>
      </c>
      <c r="C45" s="8" t="str">
        <f t="shared" ref="C45" si="32">IF(B45,B45/$B$46,"")</f>
        <v/>
      </c>
      <c r="D45" s="13">
        <f t="shared" si="25"/>
        <v>0</v>
      </c>
      <c r="E45" s="14">
        <f t="shared" si="26"/>
        <v>0</v>
      </c>
      <c r="F45" s="21" t="str">
        <f t="shared" ref="F45" si="33"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3">
      <c r="A46" s="61" t="s">
        <v>0</v>
      </c>
      <c r="B46" s="16">
        <f>SUM(B34:B45)</f>
        <v>18</v>
      </c>
      <c r="C46" s="17">
        <f>SUM(C34:C45)</f>
        <v>1</v>
      </c>
      <c r="D46" s="18">
        <f>SUM(D34:D45)</f>
        <v>108014.90082644629</v>
      </c>
      <c r="E46" s="18">
        <f>SUM(E34:E45)</f>
        <v>130698.03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25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" customHeight="1" x14ac:dyDescent="0.25">
      <c r="B48" s="25"/>
      <c r="H48" s="25"/>
      <c r="N48" s="25"/>
    </row>
    <row r="49" spans="2:14" s="24" customFormat="1" x14ac:dyDescent="0.25">
      <c r="B49" s="25"/>
      <c r="H49" s="25"/>
      <c r="N49" s="25"/>
    </row>
    <row r="50" spans="2:14" s="24" customFormat="1" x14ac:dyDescent="0.25">
      <c r="B50" s="25"/>
      <c r="H50" s="25"/>
      <c r="N50" s="25"/>
    </row>
    <row r="51" spans="2:14" s="24" customFormat="1" x14ac:dyDescent="0.25">
      <c r="B51" s="25"/>
      <c r="H51" s="25"/>
      <c r="N51" s="25"/>
    </row>
    <row r="52" spans="2:14" s="24" customFormat="1" x14ac:dyDescent="0.25">
      <c r="B52" s="25"/>
      <c r="H52" s="25"/>
      <c r="N52" s="25"/>
    </row>
    <row r="53" spans="2:14" s="24" customFormat="1" x14ac:dyDescent="0.25">
      <c r="B53" s="25"/>
      <c r="H53" s="25"/>
      <c r="N53" s="25"/>
    </row>
    <row r="54" spans="2:14" s="24" customFormat="1" x14ac:dyDescent="0.25">
      <c r="B54" s="25"/>
      <c r="H54" s="25"/>
      <c r="N54" s="25"/>
    </row>
    <row r="55" spans="2:14" s="24" customFormat="1" x14ac:dyDescent="0.25">
      <c r="B55" s="25"/>
      <c r="H55" s="25"/>
      <c r="N55" s="25"/>
    </row>
    <row r="56" spans="2:14" s="24" customFormat="1" x14ac:dyDescent="0.25">
      <c r="B56" s="25"/>
      <c r="H56" s="25"/>
      <c r="N56" s="25"/>
    </row>
    <row r="57" spans="2:14" s="24" customFormat="1" x14ac:dyDescent="0.25">
      <c r="B57" s="25"/>
      <c r="H57" s="25"/>
      <c r="N57" s="25"/>
    </row>
    <row r="58" spans="2:14" s="24" customFormat="1" x14ac:dyDescent="0.25">
      <c r="B58" s="25"/>
      <c r="H58" s="25"/>
      <c r="N58" s="25"/>
    </row>
    <row r="59" spans="2:14" s="24" customFormat="1" x14ac:dyDescent="0.25">
      <c r="B59" s="25"/>
      <c r="H59" s="25"/>
      <c r="N59" s="25"/>
    </row>
    <row r="60" spans="2:14" s="24" customFormat="1" x14ac:dyDescent="0.25">
      <c r="B60" s="25"/>
      <c r="H60" s="25"/>
      <c r="N60" s="25"/>
    </row>
    <row r="61" spans="2:14" s="24" customFormat="1" x14ac:dyDescent="0.25">
      <c r="B61" s="25"/>
      <c r="H61" s="25"/>
      <c r="N61" s="25"/>
    </row>
    <row r="62" spans="2:14" s="24" customFormat="1" x14ac:dyDescent="0.25">
      <c r="B62" s="25"/>
      <c r="H62" s="25"/>
      <c r="N62" s="25"/>
    </row>
    <row r="63" spans="2:14" s="24" customFormat="1" x14ac:dyDescent="0.25">
      <c r="B63" s="25"/>
      <c r="H63" s="25"/>
      <c r="N63" s="25"/>
    </row>
    <row r="64" spans="2:14" s="24" customFormat="1" x14ac:dyDescent="0.25">
      <c r="B64" s="25"/>
      <c r="H64" s="25"/>
      <c r="N64" s="25"/>
    </row>
    <row r="65" spans="2:14" s="24" customFormat="1" x14ac:dyDescent="0.25">
      <c r="B65" s="25"/>
      <c r="H65" s="25"/>
      <c r="N65" s="25"/>
    </row>
    <row r="66" spans="2:14" s="24" customFormat="1" x14ac:dyDescent="0.25">
      <c r="B66" s="25"/>
      <c r="H66" s="25"/>
      <c r="N66" s="25"/>
    </row>
    <row r="67" spans="2:14" s="24" customFormat="1" x14ac:dyDescent="0.25">
      <c r="B67" s="25"/>
      <c r="H67" s="25"/>
      <c r="N67" s="25"/>
    </row>
    <row r="68" spans="2:14" s="24" customFormat="1" x14ac:dyDescent="0.25">
      <c r="B68" s="25"/>
      <c r="H68" s="25"/>
      <c r="N68" s="25"/>
    </row>
    <row r="69" spans="2:14" s="24" customFormat="1" x14ac:dyDescent="0.25">
      <c r="B69" s="25"/>
      <c r="H69" s="25"/>
      <c r="N69" s="25"/>
    </row>
    <row r="70" spans="2:14" s="24" customFormat="1" x14ac:dyDescent="0.25">
      <c r="B70" s="25"/>
      <c r="H70" s="25"/>
      <c r="N70" s="25"/>
    </row>
    <row r="71" spans="2:14" s="24" customFormat="1" x14ac:dyDescent="0.25">
      <c r="B71" s="25"/>
      <c r="H71" s="25"/>
      <c r="N71" s="25"/>
    </row>
    <row r="72" spans="2:14" s="24" customFormat="1" x14ac:dyDescent="0.25">
      <c r="B72" s="25"/>
      <c r="H72" s="25"/>
      <c r="N72" s="25"/>
    </row>
    <row r="73" spans="2:14" s="24" customFormat="1" x14ac:dyDescent="0.25">
      <c r="B73" s="25"/>
      <c r="H73" s="25"/>
      <c r="N73" s="25"/>
    </row>
    <row r="74" spans="2:14" s="24" customFormat="1" x14ac:dyDescent="0.25">
      <c r="B74" s="25"/>
      <c r="H74" s="25"/>
      <c r="N74" s="25"/>
    </row>
    <row r="75" spans="2:14" s="24" customFormat="1" x14ac:dyDescent="0.25">
      <c r="B75" s="25"/>
      <c r="H75" s="25"/>
      <c r="N75" s="25"/>
    </row>
    <row r="76" spans="2:14" s="24" customFormat="1" x14ac:dyDescent="0.25">
      <c r="B76" s="25"/>
      <c r="H76" s="25"/>
      <c r="N76" s="25"/>
    </row>
    <row r="77" spans="2:14" s="24" customFormat="1" x14ac:dyDescent="0.25">
      <c r="B77" s="25"/>
      <c r="H77" s="25"/>
      <c r="N77" s="25"/>
    </row>
    <row r="78" spans="2:14" s="24" customFormat="1" x14ac:dyDescent="0.25">
      <c r="B78" s="25"/>
      <c r="H78" s="25"/>
      <c r="N78" s="25"/>
    </row>
    <row r="79" spans="2:14" s="24" customFormat="1" x14ac:dyDescent="0.25">
      <c r="B79" s="25"/>
      <c r="H79" s="25"/>
      <c r="N79" s="25"/>
    </row>
    <row r="80" spans="2:14" s="24" customFormat="1" x14ac:dyDescent="0.25">
      <c r="B80" s="25"/>
      <c r="H80" s="25"/>
      <c r="N80" s="25"/>
    </row>
    <row r="81" spans="2:14" s="24" customFormat="1" x14ac:dyDescent="0.25">
      <c r="B81" s="25"/>
      <c r="H81" s="25"/>
      <c r="N81" s="25"/>
    </row>
    <row r="82" spans="2:14" s="24" customFormat="1" x14ac:dyDescent="0.25">
      <c r="B82" s="25"/>
      <c r="H82" s="25"/>
      <c r="N82" s="25"/>
    </row>
    <row r="83" spans="2:14" s="24" customFormat="1" x14ac:dyDescent="0.25">
      <c r="B83" s="25"/>
      <c r="H83" s="25"/>
      <c r="N83" s="25"/>
    </row>
    <row r="84" spans="2:14" s="24" customFormat="1" x14ac:dyDescent="0.25">
      <c r="B84" s="25"/>
      <c r="H84" s="25"/>
      <c r="N84" s="25"/>
    </row>
    <row r="85" spans="2:14" s="24" customFormat="1" x14ac:dyDescent="0.25">
      <c r="B85" s="25"/>
      <c r="H85" s="25"/>
      <c r="N85" s="25"/>
    </row>
    <row r="86" spans="2:14" s="24" customFormat="1" x14ac:dyDescent="0.25">
      <c r="B86" s="25"/>
      <c r="H86" s="25"/>
      <c r="N86" s="25"/>
    </row>
    <row r="87" spans="2:14" s="24" customFormat="1" x14ac:dyDescent="0.25">
      <c r="B87" s="25"/>
      <c r="H87" s="25"/>
      <c r="N87" s="25"/>
    </row>
    <row r="88" spans="2:14" s="24" customFormat="1" x14ac:dyDescent="0.25">
      <c r="B88" s="25"/>
      <c r="H88" s="25"/>
      <c r="N88" s="25"/>
    </row>
    <row r="89" spans="2:14" s="24" customFormat="1" x14ac:dyDescent="0.25">
      <c r="B89" s="25"/>
      <c r="H89" s="25"/>
      <c r="N89" s="25"/>
    </row>
    <row r="90" spans="2:14" s="24" customFormat="1" x14ac:dyDescent="0.25">
      <c r="B90" s="25"/>
      <c r="H90" s="25"/>
      <c r="N90" s="25"/>
    </row>
    <row r="91" spans="2:14" s="24" customFormat="1" x14ac:dyDescent="0.25">
      <c r="B91" s="25"/>
      <c r="H91" s="25"/>
      <c r="N91" s="25"/>
    </row>
    <row r="92" spans="2:14" s="24" customFormat="1" x14ac:dyDescent="0.25">
      <c r="B92" s="25"/>
      <c r="H92" s="25"/>
      <c r="N92" s="25"/>
    </row>
    <row r="93" spans="2:14" s="24" customFormat="1" x14ac:dyDescent="0.25">
      <c r="B93" s="25"/>
      <c r="H93" s="25"/>
      <c r="N93" s="25"/>
    </row>
    <row r="94" spans="2:14" s="24" customFormat="1" x14ac:dyDescent="0.25">
      <c r="B94" s="25"/>
      <c r="H94" s="25"/>
      <c r="N94" s="25"/>
    </row>
    <row r="95" spans="2:14" s="24" customFormat="1" x14ac:dyDescent="0.25">
      <c r="B95" s="25"/>
      <c r="H95" s="25"/>
      <c r="N95" s="25"/>
    </row>
    <row r="96" spans="2:14" s="24" customFormat="1" x14ac:dyDescent="0.25">
      <c r="B96" s="25"/>
      <c r="H96" s="25"/>
      <c r="N96" s="25"/>
    </row>
    <row r="97" spans="2:21" s="24" customFormat="1" x14ac:dyDescent="0.25">
      <c r="B97" s="25"/>
      <c r="H97" s="25"/>
      <c r="N97" s="25"/>
    </row>
    <row r="98" spans="2:21" s="24" customFormat="1" x14ac:dyDescent="0.25">
      <c r="B98" s="25"/>
      <c r="H98" s="25"/>
      <c r="N98" s="25"/>
    </row>
    <row r="99" spans="2:21" s="24" customFormat="1" x14ac:dyDescent="0.25">
      <c r="B99" s="25"/>
      <c r="H99" s="25"/>
      <c r="N99" s="25"/>
    </row>
    <row r="100" spans="2:21" s="24" customFormat="1" x14ac:dyDescent="0.25">
      <c r="B100" s="25"/>
      <c r="H100" s="25"/>
      <c r="N100" s="25"/>
    </row>
    <row r="101" spans="2:21" s="24" customFormat="1" x14ac:dyDescent="0.25">
      <c r="B101" s="25"/>
      <c r="H101" s="25"/>
      <c r="N101" s="25"/>
    </row>
    <row r="102" spans="2:21" s="24" customFormat="1" x14ac:dyDescent="0.25">
      <c r="B102" s="25"/>
      <c r="H102" s="25"/>
      <c r="N102" s="25"/>
    </row>
    <row r="103" spans="2:21" s="24" customFormat="1" x14ac:dyDescent="0.25">
      <c r="B103" s="25"/>
      <c r="H103" s="25"/>
      <c r="N103" s="25"/>
    </row>
    <row r="104" spans="2:21" s="24" customFormat="1" x14ac:dyDescent="0.25">
      <c r="B104" s="25"/>
      <c r="H104" s="25"/>
      <c r="N104" s="25"/>
    </row>
    <row r="105" spans="2:21" s="24" customFormat="1" x14ac:dyDescent="0.25">
      <c r="B105" s="25"/>
      <c r="H105" s="25"/>
      <c r="N105" s="25"/>
    </row>
    <row r="106" spans="2:21" s="24" customFormat="1" x14ac:dyDescent="0.25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25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25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8:K38"/>
    <mergeCell ref="J39:K39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 location="page=218" display="https://bcnroc.ajuntament.barcelona.cat/jspui/bitstream/11703/117122/5/GM_Pressupost_2020.pdf#page=218" xr:uid="{00000000-0004-0000-0200-000000000000}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59999389629810485"/>
  </sheetPr>
  <dimension ref="A1:AG108"/>
  <sheetViews>
    <sheetView showGridLines="0" showZeros="0" topLeftCell="A19" zoomScale="80" zoomScaleNormal="80" workbookViewId="0">
      <selection activeCell="S32" sqref="S32"/>
    </sheetView>
  </sheetViews>
  <sheetFormatPr baseColWidth="10" defaultColWidth="9.140625" defaultRowHeight="15" x14ac:dyDescent="0.25"/>
  <cols>
    <col min="1" max="1" width="26.140625" style="26" customWidth="1"/>
    <col min="2" max="2" width="11.5703125" style="59" customWidth="1"/>
    <col min="3" max="3" width="10.7109375" style="26" customWidth="1"/>
    <col min="4" max="4" width="19.140625" style="26" customWidth="1"/>
    <col min="5" max="5" width="18.140625" style="26" customWidth="1"/>
    <col min="6" max="6" width="11.42578125" style="26" customWidth="1"/>
    <col min="7" max="7" width="9.28515625" style="26" customWidth="1"/>
    <col min="8" max="8" width="10.85546875" style="59" customWidth="1"/>
    <col min="9" max="9" width="17.28515625" style="26" customWidth="1"/>
    <col min="10" max="10" width="20" style="26" customWidth="1"/>
    <col min="11" max="12" width="11.42578125" style="26" customWidth="1"/>
    <col min="13" max="13" width="10.7109375" style="26" customWidth="1"/>
    <col min="14" max="14" width="18.85546875" style="59" customWidth="1"/>
    <col min="15" max="15" width="19.7109375" style="26" customWidth="1"/>
    <col min="16" max="16" width="11.42578125" style="26" customWidth="1"/>
    <col min="17" max="17" width="9.140625" style="26" customWidth="1"/>
    <col min="18" max="18" width="11" style="26" customWidth="1"/>
    <col min="19" max="19" width="18.85546875" style="26" customWidth="1"/>
    <col min="20" max="20" width="19.5703125" style="26" customWidth="1"/>
    <col min="21" max="21" width="11.140625" style="26" customWidth="1"/>
    <col min="22" max="22" width="9" style="26" customWidth="1"/>
    <col min="23" max="23" width="10" style="26" customWidth="1"/>
    <col min="24" max="24" width="19" style="26" customWidth="1"/>
    <col min="25" max="25" width="17.28515625" style="26" customWidth="1"/>
    <col min="26" max="26" width="9.7109375" style="26" customWidth="1"/>
    <col min="27" max="27" width="9.140625" style="26" customWidth="1"/>
    <col min="28" max="28" width="10.85546875" style="26" customWidth="1"/>
    <col min="29" max="29" width="18.140625" style="26" customWidth="1"/>
    <col min="30" max="30" width="18.85546875" style="26" customWidth="1"/>
    <col min="31" max="31" width="10.85546875" style="26" customWidth="1"/>
    <col min="32" max="16384" width="9.140625" style="26"/>
  </cols>
  <sheetData>
    <row r="1" spans="1:31" x14ac:dyDescent="0.2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x14ac:dyDescent="0.2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x14ac:dyDescent="0.2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65" customHeight="1" x14ac:dyDescent="0.25">
      <c r="B4" s="25"/>
      <c r="H4" s="25"/>
      <c r="N4" s="25"/>
    </row>
    <row r="5" spans="1:31" s="24" customFormat="1" ht="30.75" customHeight="1" x14ac:dyDescent="0.25">
      <c r="A5" s="27" t="s">
        <v>12</v>
      </c>
      <c r="B5" s="25"/>
      <c r="H5" s="25"/>
      <c r="N5" s="25"/>
    </row>
    <row r="6" spans="1:31" s="24" customFormat="1" ht="6.75" customHeight="1" x14ac:dyDescent="0.25">
      <c r="A6" s="28"/>
      <c r="B6" s="25"/>
      <c r="H6" s="25"/>
      <c r="N6" s="25"/>
    </row>
    <row r="7" spans="1:31" s="24" customFormat="1" ht="24.75" customHeight="1" x14ac:dyDescent="0.25">
      <c r="A7" s="29" t="s">
        <v>40</v>
      </c>
      <c r="B7" s="30" t="s">
        <v>59</v>
      </c>
      <c r="C7" s="31"/>
      <c r="D7" s="31"/>
      <c r="E7" s="31"/>
      <c r="F7" s="31"/>
      <c r="H7" s="69"/>
      <c r="I7" s="84" t="s">
        <v>46</v>
      </c>
      <c r="J7" s="85">
        <v>45291</v>
      </c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25">
      <c r="A8" s="29" t="s">
        <v>11</v>
      </c>
      <c r="B8" s="87" t="str">
        <f>'CONTRACTACIO 1r TR 2023'!B8</f>
        <v>Consorci del Besòs (CB)</v>
      </c>
      <c r="C8" s="70"/>
      <c r="D8" s="70"/>
      <c r="E8" s="70"/>
      <c r="F8" s="70"/>
      <c r="G8" s="71"/>
      <c r="H8" s="71"/>
      <c r="I8" s="71"/>
      <c r="J8" s="71"/>
      <c r="K8" s="71"/>
      <c r="L8" s="29"/>
      <c r="N8" s="25"/>
      <c r="R8" s="29"/>
      <c r="X8" s="29"/>
      <c r="AE8" s="29"/>
    </row>
    <row r="9" spans="1:31" ht="26.25" customHeight="1" thickBot="1" x14ac:dyDescent="0.3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">
      <c r="A10" s="24"/>
      <c r="B10" s="101" t="s">
        <v>6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3"/>
    </row>
    <row r="11" spans="1:31" ht="30" customHeight="1" thickBot="1" x14ac:dyDescent="0.3">
      <c r="A11" s="136" t="s">
        <v>10</v>
      </c>
      <c r="B11" s="104" t="s">
        <v>3</v>
      </c>
      <c r="C11" s="105"/>
      <c r="D11" s="105"/>
      <c r="E11" s="105"/>
      <c r="F11" s="106"/>
      <c r="G11" s="107" t="s">
        <v>1</v>
      </c>
      <c r="H11" s="108"/>
      <c r="I11" s="108"/>
      <c r="J11" s="108"/>
      <c r="K11" s="109"/>
      <c r="L11" s="122" t="s">
        <v>2</v>
      </c>
      <c r="M11" s="123"/>
      <c r="N11" s="123"/>
      <c r="O11" s="123"/>
      <c r="P11" s="123"/>
      <c r="Q11" s="110" t="s">
        <v>34</v>
      </c>
      <c r="R11" s="111"/>
      <c r="S11" s="111"/>
      <c r="T11" s="111"/>
      <c r="U11" s="112"/>
      <c r="V11" s="116" t="s">
        <v>5</v>
      </c>
      <c r="W11" s="117"/>
      <c r="X11" s="117"/>
      <c r="Y11" s="117"/>
      <c r="Z11" s="118"/>
      <c r="AA11" s="113" t="s">
        <v>4</v>
      </c>
      <c r="AB11" s="114"/>
      <c r="AC11" s="114"/>
      <c r="AD11" s="114"/>
      <c r="AE11" s="115"/>
    </row>
    <row r="12" spans="1:31" ht="39" customHeight="1" thickBot="1" x14ac:dyDescent="0.3">
      <c r="A12" s="137"/>
      <c r="B12" s="32" t="s">
        <v>7</v>
      </c>
      <c r="C12" s="33" t="s">
        <v>8</v>
      </c>
      <c r="D12" s="34" t="s">
        <v>44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25">
      <c r="A13" s="39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>
        <v>1</v>
      </c>
      <c r="H13" s="20">
        <f t="shared" ref="H13:H21" si="2">IF(G13,G13/$G$25,"")</f>
        <v>4.7619047619047616E-2</v>
      </c>
      <c r="I13" s="4">
        <f>J13/1.21</f>
        <v>55446.462809917357</v>
      </c>
      <c r="J13" s="5">
        <v>67090.22</v>
      </c>
      <c r="K13" s="21">
        <f t="shared" ref="K13:K21" si="3">IF(J13,J13/$J$25,"")</f>
        <v>0.2957863827079677</v>
      </c>
      <c r="L13" s="1"/>
      <c r="M13" s="20" t="str">
        <f>IF(L13,L13/$L$25,"")</f>
        <v/>
      </c>
      <c r="N13" s="4"/>
      <c r="O13" s="5"/>
      <c r="P13" s="21" t="str">
        <f>IF(O13,O13/$O$25,"")</f>
        <v/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0" customFormat="1" ht="36" customHeight="1" x14ac:dyDescent="0.25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>IF(L14,L14/$L$25,"")</f>
        <v/>
      </c>
      <c r="N14" s="6"/>
      <c r="O14" s="7"/>
      <c r="P14" s="21" t="str">
        <f>IF(O14,O14/$O$25,"")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0" customFormat="1" ht="36" customHeight="1" x14ac:dyDescent="0.25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>IF(L15,L15/$L$25,"")</f>
        <v/>
      </c>
      <c r="N15" s="6"/>
      <c r="O15" s="7"/>
      <c r="P15" s="21" t="str">
        <f>IF(O15,O15/$O$25,"")</f>
        <v/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0" customFormat="1" ht="36" customHeight="1" x14ac:dyDescent="0.25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0" customFormat="1" ht="36" customHeight="1" x14ac:dyDescent="0.25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75" customFormat="1" ht="36" customHeight="1" x14ac:dyDescent="0.25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>
        <v>2</v>
      </c>
      <c r="H18" s="62">
        <f t="shared" si="2"/>
        <v>9.5238095238095233E-2</v>
      </c>
      <c r="I18" s="65">
        <f>J18/1.21</f>
        <v>44422</v>
      </c>
      <c r="J18" s="66">
        <v>53750.62</v>
      </c>
      <c r="K18" s="63">
        <f t="shared" si="3"/>
        <v>0.23697494892862989</v>
      </c>
      <c r="L18" s="67"/>
      <c r="M18" s="62" t="str">
        <f>IF(L18,L18/$L$25,"")</f>
        <v/>
      </c>
      <c r="N18" s="65"/>
      <c r="O18" s="66"/>
      <c r="P18" s="63" t="str">
        <f>IF(O18,O18/$O$25,"")</f>
        <v/>
      </c>
      <c r="Q18" s="67"/>
      <c r="R18" s="62" t="str">
        <f t="shared" si="4"/>
        <v/>
      </c>
      <c r="S18" s="65"/>
      <c r="T18" s="66"/>
      <c r="U18" s="63" t="str">
        <f t="shared" si="5"/>
        <v/>
      </c>
      <c r="V18" s="67"/>
      <c r="W18" s="62" t="str">
        <f t="shared" si="6"/>
        <v/>
      </c>
      <c r="X18" s="65"/>
      <c r="Y18" s="66"/>
      <c r="Z18" s="63" t="str">
        <f t="shared" si="7"/>
        <v/>
      </c>
      <c r="AA18" s="67"/>
      <c r="AB18" s="20" t="str">
        <f t="shared" si="8"/>
        <v/>
      </c>
      <c r="AC18" s="65"/>
      <c r="AD18" s="66"/>
      <c r="AE18" s="63" t="str">
        <f t="shared" si="9"/>
        <v/>
      </c>
    </row>
    <row r="19" spans="1:31" s="40" customFormat="1" ht="36" customHeight="1" x14ac:dyDescent="0.25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>IF(L19,L19/$L$25,"")</f>
        <v/>
      </c>
      <c r="N19" s="6"/>
      <c r="O19" s="7"/>
      <c r="P19" s="21" t="str">
        <f>IF(O19,O19/$O$25,"")</f>
        <v/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75" customFormat="1" ht="36" customHeight="1" x14ac:dyDescent="0.25">
      <c r="A20" s="76" t="s">
        <v>29</v>
      </c>
      <c r="B20" s="64">
        <v>1</v>
      </c>
      <c r="C20" s="62">
        <f t="shared" si="0"/>
        <v>1</v>
      </c>
      <c r="D20" s="65">
        <f>E20/1.21</f>
        <v>21945</v>
      </c>
      <c r="E20" s="66">
        <v>26553.45</v>
      </c>
      <c r="F20" s="21">
        <f t="shared" si="1"/>
        <v>1</v>
      </c>
      <c r="G20" s="64">
        <v>18</v>
      </c>
      <c r="H20" s="62">
        <f t="shared" si="2"/>
        <v>0.8571428571428571</v>
      </c>
      <c r="I20" s="65">
        <f>J20/1.21</f>
        <v>87585.950413223138</v>
      </c>
      <c r="J20" s="66">
        <v>105979</v>
      </c>
      <c r="K20" s="63">
        <f t="shared" si="3"/>
        <v>0.46723866836340244</v>
      </c>
      <c r="L20" s="64">
        <v>5</v>
      </c>
      <c r="M20" s="62">
        <f>IF(L20,L20/$L$25,"")</f>
        <v>1</v>
      </c>
      <c r="N20" s="65">
        <f>O20/1.21</f>
        <v>16357.842975206613</v>
      </c>
      <c r="O20" s="66">
        <v>19792.990000000002</v>
      </c>
      <c r="P20" s="63">
        <f>IF(O20,O20/$O$25,"")</f>
        <v>1</v>
      </c>
      <c r="Q20" s="64"/>
      <c r="R20" s="62" t="str">
        <f t="shared" si="4"/>
        <v/>
      </c>
      <c r="S20" s="65"/>
      <c r="T20" s="66"/>
      <c r="U20" s="63" t="str">
        <f t="shared" si="5"/>
        <v/>
      </c>
      <c r="V20" s="64"/>
      <c r="W20" s="62" t="str">
        <f t="shared" si="6"/>
        <v/>
      </c>
      <c r="X20" s="65"/>
      <c r="Y20" s="66"/>
      <c r="Z20" s="63" t="str">
        <f t="shared" si="7"/>
        <v/>
      </c>
      <c r="AA20" s="64"/>
      <c r="AB20" s="20" t="str">
        <f t="shared" si="8"/>
        <v/>
      </c>
      <c r="AC20" s="65"/>
      <c r="AD20" s="66"/>
      <c r="AE20" s="63" t="str">
        <f t="shared" si="9"/>
        <v/>
      </c>
    </row>
    <row r="21" spans="1:31" s="40" customFormat="1" ht="39.950000000000003" hidden="1" customHeight="1" x14ac:dyDescent="0.25">
      <c r="A21" s="44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>IF(L21,L21/$L$25,"")</f>
        <v/>
      </c>
      <c r="N21" s="6"/>
      <c r="O21" s="7"/>
      <c r="P21" s="21" t="str">
        <f>IF(O21,O21/$O$25,"")</f>
        <v/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0" customFormat="1" ht="39.950000000000003" customHeight="1" x14ac:dyDescent="0.25">
      <c r="A22" s="76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0" customFormat="1" ht="39.950000000000003" customHeight="1" x14ac:dyDescent="0.25">
      <c r="A23" s="88" t="s">
        <v>47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/>
      <c r="H23" s="20" t="str">
        <f t="shared" si="11"/>
        <v/>
      </c>
      <c r="I23" s="6"/>
      <c r="J23" s="7"/>
      <c r="K23" s="21" t="str">
        <f t="shared" si="12"/>
        <v/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0" customFormat="1" ht="36" customHeight="1" x14ac:dyDescent="0.25">
      <c r="A24" s="90" t="s">
        <v>52</v>
      </c>
      <c r="B24" s="64"/>
      <c r="C24" s="62" t="str">
        <f t="shared" ref="C24" si="20">IF(B24,B24/$B$25,"")</f>
        <v/>
      </c>
      <c r="D24" s="65"/>
      <c r="E24" s="66"/>
      <c r="F24" s="63" t="str">
        <f t="shared" si="1"/>
        <v/>
      </c>
      <c r="G24" s="64"/>
      <c r="H24" s="62" t="str">
        <f t="shared" ref="H24" si="21">IF(G24,G24/$G$25,"")</f>
        <v/>
      </c>
      <c r="I24" s="65"/>
      <c r="J24" s="66"/>
      <c r="K24" s="63" t="str">
        <f t="shared" ref="K24" si="22">IF(J24,J24/$J$25,"")</f>
        <v/>
      </c>
      <c r="L24" s="64"/>
      <c r="M24" s="62" t="str">
        <f t="shared" ref="M24" si="23">IF(L24,L24/$L$25,"")</f>
        <v/>
      </c>
      <c r="N24" s="65"/>
      <c r="O24" s="66"/>
      <c r="P24" s="63" t="str">
        <f t="shared" ref="P24" si="24">IF(O24,O24/$O$25,"")</f>
        <v/>
      </c>
      <c r="Q24" s="64"/>
      <c r="R24" s="62" t="str">
        <f t="shared" ref="R24" si="25">IF(Q24,Q24/$Q$25,"")</f>
        <v/>
      </c>
      <c r="S24" s="65"/>
      <c r="T24" s="66"/>
      <c r="U24" s="63" t="str">
        <f t="shared" si="5"/>
        <v/>
      </c>
      <c r="V24" s="64"/>
      <c r="W24" s="62" t="str">
        <f t="shared" ref="W24" si="26">IF(V24,V24/$V$25,"")</f>
        <v/>
      </c>
      <c r="X24" s="65"/>
      <c r="Y24" s="66"/>
      <c r="Z24" s="63" t="str">
        <f t="shared" ref="Z24" si="27">IF(Y24,Y24/$Y$25,"")</f>
        <v/>
      </c>
      <c r="AA24" s="64"/>
      <c r="AB24" s="20" t="str">
        <f t="shared" ref="AB24" si="28">IF(AA24,AA24/$AA$25,"")</f>
        <v/>
      </c>
      <c r="AC24" s="65"/>
      <c r="AD24" s="66"/>
      <c r="AE24" s="63" t="str">
        <f t="shared" ref="AE24" si="29">IF(AD24,AD24/$AD$25,"")</f>
        <v/>
      </c>
    </row>
    <row r="25" spans="1:31" ht="33" customHeight="1" thickBot="1" x14ac:dyDescent="0.3">
      <c r="A25" s="78" t="s">
        <v>0</v>
      </c>
      <c r="B25" s="16">
        <f t="shared" ref="B25:AE25" si="30">SUM(B13:B24)</f>
        <v>1</v>
      </c>
      <c r="C25" s="17">
        <f t="shared" si="30"/>
        <v>1</v>
      </c>
      <c r="D25" s="18">
        <f t="shared" si="30"/>
        <v>21945</v>
      </c>
      <c r="E25" s="18">
        <f t="shared" si="30"/>
        <v>26553.45</v>
      </c>
      <c r="F25" s="19">
        <f t="shared" si="30"/>
        <v>1</v>
      </c>
      <c r="G25" s="16">
        <f t="shared" si="30"/>
        <v>21</v>
      </c>
      <c r="H25" s="17">
        <f t="shared" si="30"/>
        <v>1</v>
      </c>
      <c r="I25" s="18">
        <f t="shared" si="30"/>
        <v>187454.41322314049</v>
      </c>
      <c r="J25" s="18">
        <f t="shared" si="30"/>
        <v>226819.84</v>
      </c>
      <c r="K25" s="19">
        <f t="shared" si="30"/>
        <v>1</v>
      </c>
      <c r="L25" s="16">
        <f t="shared" si="30"/>
        <v>5</v>
      </c>
      <c r="M25" s="17">
        <f t="shared" si="30"/>
        <v>1</v>
      </c>
      <c r="N25" s="18">
        <f t="shared" si="30"/>
        <v>16357.842975206613</v>
      </c>
      <c r="O25" s="18">
        <f t="shared" si="30"/>
        <v>19792.990000000002</v>
      </c>
      <c r="P25" s="19">
        <f t="shared" si="30"/>
        <v>1</v>
      </c>
      <c r="Q25" s="16">
        <f t="shared" si="30"/>
        <v>0</v>
      </c>
      <c r="R25" s="17">
        <f t="shared" si="30"/>
        <v>0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0</v>
      </c>
      <c r="W25" s="17">
        <f t="shared" si="30"/>
        <v>0</v>
      </c>
      <c r="X25" s="18">
        <f t="shared" si="30"/>
        <v>0</v>
      </c>
      <c r="Y25" s="18">
        <f t="shared" si="30"/>
        <v>0</v>
      </c>
      <c r="Z25" s="19">
        <f t="shared" si="30"/>
        <v>0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4" customFormat="1" ht="18.75" customHeight="1" x14ac:dyDescent="0.25">
      <c r="B26" s="25"/>
      <c r="H26" s="25"/>
      <c r="N26" s="25"/>
    </row>
    <row r="27" spans="1:31" s="47" customFormat="1" ht="34.15" hidden="1" customHeight="1" x14ac:dyDescent="0.25">
      <c r="A27" s="142" t="str">
        <f>'CONTRACTACIO 1r TR 2023'!A27:Q27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149999999999999" hidden="1" customHeight="1" x14ac:dyDescent="0.25">
      <c r="A28" s="144" t="str">
        <f>'CONTRACTACIO 1r TR 2023'!A28:Q28</f>
        <v>https://bcnroc.ajuntament.barcelona.cat/jspui/bitstream/11703/128073/5/GM_pressupost-general_2023.pdf#page=269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3.9" customHeight="1" x14ac:dyDescent="0.25">
      <c r="A29" s="138" t="s">
        <v>36</v>
      </c>
      <c r="B29" s="138"/>
      <c r="C29" s="138"/>
      <c r="D29" s="138"/>
      <c r="E29" s="138"/>
      <c r="F29" s="138"/>
      <c r="G29" s="138"/>
      <c r="H29" s="138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25">
      <c r="A31" s="119" t="s">
        <v>10</v>
      </c>
      <c r="B31" s="124" t="s">
        <v>17</v>
      </c>
      <c r="C31" s="125"/>
      <c r="D31" s="125"/>
      <c r="E31" s="125"/>
      <c r="F31" s="126"/>
      <c r="G31" s="24"/>
      <c r="J31" s="130" t="s">
        <v>15</v>
      </c>
      <c r="K31" s="131"/>
      <c r="L31" s="124" t="s">
        <v>16</v>
      </c>
      <c r="M31" s="125"/>
      <c r="N31" s="125"/>
      <c r="O31" s="125"/>
      <c r="P31" s="126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3">
      <c r="A32" s="120"/>
      <c r="B32" s="139"/>
      <c r="C32" s="140"/>
      <c r="D32" s="140"/>
      <c r="E32" s="140"/>
      <c r="F32" s="141"/>
      <c r="G32" s="24"/>
      <c r="J32" s="132"/>
      <c r="K32" s="133"/>
      <c r="L32" s="127"/>
      <c r="M32" s="128"/>
      <c r="N32" s="128"/>
      <c r="O32" s="128"/>
      <c r="P32" s="129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5" customHeight="1" thickBot="1" x14ac:dyDescent="0.3">
      <c r="A33" s="121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34"/>
      <c r="K33" s="135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25">
      <c r="A34" s="39" t="s">
        <v>25</v>
      </c>
      <c r="B34" s="9">
        <f t="shared" ref="B34:B42" si="31">B13+G13+L13+Q13+AA13+V13</f>
        <v>1</v>
      </c>
      <c r="C34" s="8">
        <f t="shared" ref="C34:C45" si="32">IF(B34,B34/$B$46,"")</f>
        <v>3.7037037037037035E-2</v>
      </c>
      <c r="D34" s="10">
        <f t="shared" ref="D34:D42" si="33">D13+I13+N13+S13+AC13+X13</f>
        <v>55446.462809917357</v>
      </c>
      <c r="E34" s="11">
        <f t="shared" ref="E34:E42" si="34">E13+J13+O13+T13+AD13+Y13</f>
        <v>67090.22</v>
      </c>
      <c r="F34" s="21">
        <f t="shared" ref="F34:F42" si="35">IF(E34,E34/$E$46,"")</f>
        <v>0.24560212922327015</v>
      </c>
      <c r="J34" s="99" t="s">
        <v>3</v>
      </c>
      <c r="K34" s="100"/>
      <c r="L34" s="54">
        <f>B25</f>
        <v>1</v>
      </c>
      <c r="M34" s="8">
        <f t="shared" ref="M34:M39" si="36">IF(L34,L34/$L$40,"")</f>
        <v>3.7037037037037035E-2</v>
      </c>
      <c r="N34" s="55">
        <f>D25</f>
        <v>21945</v>
      </c>
      <c r="O34" s="55">
        <f>E25</f>
        <v>26553.45</v>
      </c>
      <c r="P34" s="56">
        <f t="shared" ref="P34:P39" si="37">IF(O34,O34/$O$40,"")</f>
        <v>9.7206177863534249E-2</v>
      </c>
    </row>
    <row r="35" spans="1:33" s="24" customFormat="1" ht="30" customHeight="1" x14ac:dyDescent="0.25">
      <c r="A35" s="41" t="s">
        <v>18</v>
      </c>
      <c r="B35" s="12">
        <f t="shared" si="31"/>
        <v>0</v>
      </c>
      <c r="C35" s="8" t="str">
        <f t="shared" si="32"/>
        <v/>
      </c>
      <c r="D35" s="13">
        <f t="shared" si="33"/>
        <v>0</v>
      </c>
      <c r="E35" s="14">
        <f t="shared" si="34"/>
        <v>0</v>
      </c>
      <c r="F35" s="21" t="str">
        <f t="shared" si="35"/>
        <v/>
      </c>
      <c r="J35" s="95" t="s">
        <v>1</v>
      </c>
      <c r="K35" s="96"/>
      <c r="L35" s="57">
        <f>G25</f>
        <v>21</v>
      </c>
      <c r="M35" s="8">
        <f t="shared" si="36"/>
        <v>0.77777777777777779</v>
      </c>
      <c r="N35" s="58">
        <f>I25</f>
        <v>187454.41322314049</v>
      </c>
      <c r="O35" s="58">
        <f>J25</f>
        <v>226819.84</v>
      </c>
      <c r="P35" s="56">
        <f t="shared" si="37"/>
        <v>0.8303361600853516</v>
      </c>
    </row>
    <row r="36" spans="1:33" ht="30" customHeight="1" x14ac:dyDescent="0.25">
      <c r="A36" s="41" t="s">
        <v>19</v>
      </c>
      <c r="B36" s="12">
        <f t="shared" si="31"/>
        <v>0</v>
      </c>
      <c r="C36" s="8" t="str">
        <f t="shared" si="32"/>
        <v/>
      </c>
      <c r="D36" s="13">
        <f t="shared" si="33"/>
        <v>0</v>
      </c>
      <c r="E36" s="14">
        <f t="shared" si="34"/>
        <v>0</v>
      </c>
      <c r="F36" s="21" t="str">
        <f t="shared" si="35"/>
        <v/>
      </c>
      <c r="G36" s="24"/>
      <c r="J36" s="95" t="s">
        <v>2</v>
      </c>
      <c r="K36" s="96"/>
      <c r="L36" s="57">
        <f>L25</f>
        <v>5</v>
      </c>
      <c r="M36" s="8">
        <f t="shared" si="36"/>
        <v>0.18518518518518517</v>
      </c>
      <c r="N36" s="58">
        <f>N25</f>
        <v>16357.842975206613</v>
      </c>
      <c r="O36" s="58">
        <f>O25</f>
        <v>19792.990000000002</v>
      </c>
      <c r="P36" s="56">
        <f t="shared" si="37"/>
        <v>7.2457662051114063E-2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25">
      <c r="A37" s="41" t="s">
        <v>26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4"/>
      <c r="J37" s="95" t="s">
        <v>34</v>
      </c>
      <c r="K37" s="96"/>
      <c r="L37" s="57">
        <f>Q25</f>
        <v>0</v>
      </c>
      <c r="M37" s="8" t="str">
        <f t="shared" si="36"/>
        <v/>
      </c>
      <c r="N37" s="58">
        <f>S25</f>
        <v>0</v>
      </c>
      <c r="O37" s="58">
        <f>T25</f>
        <v>0</v>
      </c>
      <c r="P37" s="56" t="str">
        <f t="shared" si="37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25">
      <c r="A38" s="41" t="s">
        <v>27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4"/>
      <c r="J38" s="95" t="s">
        <v>5</v>
      </c>
      <c r="K38" s="96"/>
      <c r="L38" s="57">
        <f>V25</f>
        <v>0</v>
      </c>
      <c r="M38" s="8" t="str">
        <f t="shared" si="36"/>
        <v/>
      </c>
      <c r="N38" s="58">
        <f>X25</f>
        <v>0</v>
      </c>
      <c r="O38" s="58">
        <f>Y25</f>
        <v>0</v>
      </c>
      <c r="P38" s="56" t="str">
        <f t="shared" si="37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25">
      <c r="A39" s="42" t="s">
        <v>33</v>
      </c>
      <c r="B39" s="15">
        <f t="shared" si="31"/>
        <v>2</v>
      </c>
      <c r="C39" s="8">
        <f t="shared" si="32"/>
        <v>7.407407407407407E-2</v>
      </c>
      <c r="D39" s="13">
        <f t="shared" si="33"/>
        <v>44422</v>
      </c>
      <c r="E39" s="22">
        <f t="shared" si="34"/>
        <v>53750.62</v>
      </c>
      <c r="F39" s="21">
        <f t="shared" si="35"/>
        <v>0.19676886912982083</v>
      </c>
      <c r="G39" s="24"/>
      <c r="J39" s="95" t="s">
        <v>4</v>
      </c>
      <c r="K39" s="96"/>
      <c r="L39" s="57">
        <f>AA25</f>
        <v>0</v>
      </c>
      <c r="M39" s="8" t="str">
        <f t="shared" si="36"/>
        <v/>
      </c>
      <c r="N39" s="58">
        <f>AC25</f>
        <v>0</v>
      </c>
      <c r="O39" s="58">
        <f>AD25</f>
        <v>0</v>
      </c>
      <c r="P39" s="56" t="str">
        <f t="shared" si="37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">
      <c r="A40" s="42" t="s">
        <v>28</v>
      </c>
      <c r="B40" s="12">
        <f t="shared" si="31"/>
        <v>0</v>
      </c>
      <c r="C40" s="8" t="str">
        <f t="shared" si="32"/>
        <v/>
      </c>
      <c r="D40" s="13">
        <f t="shared" si="33"/>
        <v>0</v>
      </c>
      <c r="E40" s="14">
        <f t="shared" si="34"/>
        <v>0</v>
      </c>
      <c r="F40" s="21" t="str">
        <f t="shared" si="35"/>
        <v/>
      </c>
      <c r="G40" s="24"/>
      <c r="J40" s="97" t="s">
        <v>0</v>
      </c>
      <c r="K40" s="98"/>
      <c r="L40" s="79">
        <f>SUM(L34:L39)</f>
        <v>27</v>
      </c>
      <c r="M40" s="17">
        <f>SUM(M34:M39)</f>
        <v>1</v>
      </c>
      <c r="N40" s="80">
        <f>SUM(N34:N39)</f>
        <v>225757.25619834711</v>
      </c>
      <c r="O40" s="81">
        <f>SUM(O34:O39)</f>
        <v>273166.28000000003</v>
      </c>
      <c r="P40" s="82">
        <f>SUM(P34:P39)</f>
        <v>0.99999999999999989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25">
      <c r="A41" s="43" t="s">
        <v>29</v>
      </c>
      <c r="B41" s="12">
        <f t="shared" si="31"/>
        <v>24</v>
      </c>
      <c r="C41" s="8">
        <f t="shared" si="32"/>
        <v>0.88888888888888884</v>
      </c>
      <c r="D41" s="13">
        <f t="shared" si="33"/>
        <v>125888.79338842975</v>
      </c>
      <c r="E41" s="14">
        <f t="shared" si="34"/>
        <v>152325.44</v>
      </c>
      <c r="F41" s="21">
        <f t="shared" si="35"/>
        <v>0.55762900164690898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25">
      <c r="A42" s="44" t="s">
        <v>32</v>
      </c>
      <c r="B42" s="12">
        <f t="shared" si="31"/>
        <v>0</v>
      </c>
      <c r="C42" s="8" t="str">
        <f t="shared" si="32"/>
        <v/>
      </c>
      <c r="D42" s="13">
        <f t="shared" si="33"/>
        <v>0</v>
      </c>
      <c r="E42" s="14">
        <f t="shared" si="34"/>
        <v>0</v>
      </c>
      <c r="F42" s="21" t="str">
        <f t="shared" si="35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25">
      <c r="A43" s="76" t="s">
        <v>45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25">
      <c r="A44" s="88" t="s">
        <v>47</v>
      </c>
      <c r="B44" s="12">
        <f t="shared" si="38"/>
        <v>0</v>
      </c>
      <c r="C44" s="8" t="str">
        <f t="shared" si="32"/>
        <v/>
      </c>
      <c r="D44" s="13">
        <f t="shared" si="39"/>
        <v>0</v>
      </c>
      <c r="E44" s="14">
        <f t="shared" si="40"/>
        <v>0</v>
      </c>
      <c r="F44" s="21" t="str">
        <f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25">
      <c r="A45" s="88" t="s">
        <v>52</v>
      </c>
      <c r="B45" s="12">
        <f t="shared" ref="B45" si="42">B24+G24+L24+Q24+AA24+V24</f>
        <v>0</v>
      </c>
      <c r="C45" s="8" t="str">
        <f t="shared" si="32"/>
        <v/>
      </c>
      <c r="D45" s="13">
        <f t="shared" ref="D45" si="43">D24+I24+N24+S24+AC24+X24</f>
        <v>0</v>
      </c>
      <c r="E45" s="14">
        <f t="shared" ref="E45" si="44">E24+J24+O24+T24+AD24+Y24</f>
        <v>0</v>
      </c>
      <c r="F45" s="21" t="str">
        <f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3">
      <c r="A46" s="61" t="s">
        <v>0</v>
      </c>
      <c r="B46" s="16">
        <f>SUM(B34:B45)</f>
        <v>27</v>
      </c>
      <c r="C46" s="17">
        <f>SUM(C34:C45)</f>
        <v>1</v>
      </c>
      <c r="D46" s="18">
        <f>SUM(D34:D45)</f>
        <v>225757.25619834711</v>
      </c>
      <c r="E46" s="18">
        <f>SUM(E34:E45)</f>
        <v>273166.28000000003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25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" customHeight="1" x14ac:dyDescent="0.25">
      <c r="B48" s="25"/>
      <c r="H48" s="25"/>
      <c r="N48" s="25"/>
    </row>
    <row r="49" spans="2:14" s="24" customFormat="1" x14ac:dyDescent="0.25">
      <c r="B49" s="25"/>
      <c r="H49" s="25"/>
      <c r="N49" s="25"/>
    </row>
    <row r="50" spans="2:14" s="24" customFormat="1" x14ac:dyDescent="0.25">
      <c r="B50" s="25"/>
      <c r="H50" s="25"/>
      <c r="N50" s="25"/>
    </row>
    <row r="51" spans="2:14" s="24" customFormat="1" x14ac:dyDescent="0.25">
      <c r="B51" s="25"/>
      <c r="H51" s="25"/>
      <c r="N51" s="25"/>
    </row>
    <row r="52" spans="2:14" s="24" customFormat="1" x14ac:dyDescent="0.25">
      <c r="B52" s="25"/>
      <c r="H52" s="25"/>
      <c r="N52" s="25"/>
    </row>
    <row r="53" spans="2:14" s="24" customFormat="1" x14ac:dyDescent="0.25">
      <c r="B53" s="25"/>
      <c r="H53" s="25"/>
      <c r="N53" s="25"/>
    </row>
    <row r="54" spans="2:14" s="24" customFormat="1" x14ac:dyDescent="0.25">
      <c r="B54" s="25"/>
      <c r="H54" s="25"/>
      <c r="N54" s="25"/>
    </row>
    <row r="55" spans="2:14" s="24" customFormat="1" x14ac:dyDescent="0.25">
      <c r="B55" s="25"/>
      <c r="H55" s="25"/>
      <c r="N55" s="25"/>
    </row>
    <row r="56" spans="2:14" s="24" customFormat="1" x14ac:dyDescent="0.25">
      <c r="B56" s="25"/>
      <c r="H56" s="25"/>
      <c r="N56" s="25"/>
    </row>
    <row r="57" spans="2:14" s="24" customFormat="1" x14ac:dyDescent="0.25">
      <c r="B57" s="25"/>
      <c r="H57" s="25"/>
      <c r="N57" s="25"/>
    </row>
    <row r="58" spans="2:14" s="24" customFormat="1" x14ac:dyDescent="0.25">
      <c r="B58" s="25"/>
      <c r="H58" s="25"/>
      <c r="N58" s="25"/>
    </row>
    <row r="59" spans="2:14" s="24" customFormat="1" x14ac:dyDescent="0.25">
      <c r="B59" s="25"/>
      <c r="H59" s="25"/>
      <c r="N59" s="25"/>
    </row>
    <row r="60" spans="2:14" s="24" customFormat="1" x14ac:dyDescent="0.25">
      <c r="B60" s="25"/>
      <c r="H60" s="25"/>
      <c r="N60" s="25"/>
    </row>
    <row r="61" spans="2:14" s="24" customFormat="1" x14ac:dyDescent="0.25">
      <c r="B61" s="25"/>
      <c r="H61" s="25"/>
      <c r="N61" s="25"/>
    </row>
    <row r="62" spans="2:14" s="24" customFormat="1" x14ac:dyDescent="0.25">
      <c r="B62" s="25"/>
      <c r="H62" s="25"/>
      <c r="N62" s="25"/>
    </row>
    <row r="63" spans="2:14" s="24" customFormat="1" x14ac:dyDescent="0.25">
      <c r="B63" s="25"/>
      <c r="H63" s="25"/>
      <c r="N63" s="25"/>
    </row>
    <row r="64" spans="2:14" s="24" customFormat="1" x14ac:dyDescent="0.25">
      <c r="B64" s="25"/>
      <c r="H64" s="25"/>
      <c r="N64" s="25"/>
    </row>
    <row r="65" spans="2:14" s="24" customFormat="1" x14ac:dyDescent="0.25">
      <c r="B65" s="25"/>
      <c r="H65" s="25"/>
      <c r="N65" s="25"/>
    </row>
    <row r="66" spans="2:14" s="24" customFormat="1" x14ac:dyDescent="0.25">
      <c r="B66" s="25"/>
      <c r="H66" s="25"/>
      <c r="N66" s="25"/>
    </row>
    <row r="67" spans="2:14" s="24" customFormat="1" x14ac:dyDescent="0.25">
      <c r="B67" s="25"/>
      <c r="H67" s="25"/>
      <c r="N67" s="25"/>
    </row>
    <row r="68" spans="2:14" s="24" customFormat="1" x14ac:dyDescent="0.25">
      <c r="B68" s="25"/>
      <c r="H68" s="25"/>
      <c r="N68" s="25"/>
    </row>
    <row r="69" spans="2:14" s="24" customFormat="1" x14ac:dyDescent="0.25">
      <c r="B69" s="25"/>
      <c r="H69" s="25"/>
      <c r="N69" s="25"/>
    </row>
    <row r="70" spans="2:14" s="24" customFormat="1" x14ac:dyDescent="0.25">
      <c r="B70" s="25"/>
      <c r="H70" s="25"/>
      <c r="N70" s="25"/>
    </row>
    <row r="71" spans="2:14" s="24" customFormat="1" x14ac:dyDescent="0.25">
      <c r="B71" s="25"/>
      <c r="H71" s="25"/>
      <c r="N71" s="25"/>
    </row>
    <row r="72" spans="2:14" s="24" customFormat="1" x14ac:dyDescent="0.25">
      <c r="B72" s="25"/>
      <c r="H72" s="25"/>
      <c r="N72" s="25"/>
    </row>
    <row r="73" spans="2:14" s="24" customFormat="1" x14ac:dyDescent="0.25">
      <c r="B73" s="25"/>
      <c r="H73" s="25"/>
      <c r="N73" s="25"/>
    </row>
    <row r="74" spans="2:14" s="24" customFormat="1" x14ac:dyDescent="0.25">
      <c r="B74" s="25"/>
      <c r="H74" s="25"/>
      <c r="N74" s="25"/>
    </row>
    <row r="75" spans="2:14" s="24" customFormat="1" x14ac:dyDescent="0.25">
      <c r="B75" s="25"/>
      <c r="H75" s="25"/>
      <c r="N75" s="25"/>
    </row>
    <row r="76" spans="2:14" s="24" customFormat="1" x14ac:dyDescent="0.25">
      <c r="B76" s="25"/>
      <c r="H76" s="25"/>
      <c r="N76" s="25"/>
    </row>
    <row r="77" spans="2:14" s="24" customFormat="1" x14ac:dyDescent="0.25">
      <c r="B77" s="25"/>
      <c r="H77" s="25"/>
      <c r="N77" s="25"/>
    </row>
    <row r="78" spans="2:14" s="24" customFormat="1" x14ac:dyDescent="0.25">
      <c r="B78" s="25"/>
      <c r="H78" s="25"/>
      <c r="N78" s="25"/>
    </row>
    <row r="79" spans="2:14" s="24" customFormat="1" x14ac:dyDescent="0.25">
      <c r="B79" s="25"/>
      <c r="H79" s="25"/>
      <c r="N79" s="25"/>
    </row>
    <row r="80" spans="2:14" s="24" customFormat="1" x14ac:dyDescent="0.25">
      <c r="B80" s="25"/>
      <c r="H80" s="25"/>
      <c r="N80" s="25"/>
    </row>
    <row r="81" spans="2:14" s="24" customFormat="1" x14ac:dyDescent="0.25">
      <c r="B81" s="25"/>
      <c r="H81" s="25"/>
      <c r="N81" s="25"/>
    </row>
    <row r="82" spans="2:14" s="24" customFormat="1" x14ac:dyDescent="0.25">
      <c r="B82" s="25"/>
      <c r="H82" s="25"/>
      <c r="N82" s="25"/>
    </row>
    <row r="83" spans="2:14" s="24" customFormat="1" x14ac:dyDescent="0.25">
      <c r="B83" s="25"/>
      <c r="H83" s="25"/>
      <c r="N83" s="25"/>
    </row>
    <row r="84" spans="2:14" s="24" customFormat="1" x14ac:dyDescent="0.25">
      <c r="B84" s="25"/>
      <c r="H84" s="25"/>
      <c r="N84" s="25"/>
    </row>
    <row r="85" spans="2:14" s="24" customFormat="1" x14ac:dyDescent="0.25">
      <c r="B85" s="25"/>
      <c r="H85" s="25"/>
      <c r="N85" s="25"/>
    </row>
    <row r="86" spans="2:14" s="24" customFormat="1" x14ac:dyDescent="0.25">
      <c r="B86" s="25"/>
      <c r="H86" s="25"/>
      <c r="N86" s="25"/>
    </row>
    <row r="87" spans="2:14" s="24" customFormat="1" x14ac:dyDescent="0.25">
      <c r="B87" s="25"/>
      <c r="H87" s="25"/>
      <c r="N87" s="25"/>
    </row>
    <row r="88" spans="2:14" s="24" customFormat="1" x14ac:dyDescent="0.25">
      <c r="B88" s="25"/>
      <c r="H88" s="25"/>
      <c r="N88" s="25"/>
    </row>
    <row r="89" spans="2:14" s="24" customFormat="1" x14ac:dyDescent="0.25">
      <c r="B89" s="25"/>
      <c r="H89" s="25"/>
      <c r="N89" s="25"/>
    </row>
    <row r="90" spans="2:14" s="24" customFormat="1" x14ac:dyDescent="0.25">
      <c r="B90" s="25"/>
      <c r="H90" s="25"/>
      <c r="N90" s="25"/>
    </row>
    <row r="91" spans="2:14" s="24" customFormat="1" x14ac:dyDescent="0.25">
      <c r="B91" s="25"/>
      <c r="H91" s="25"/>
      <c r="N91" s="25"/>
    </row>
    <row r="92" spans="2:14" s="24" customFormat="1" x14ac:dyDescent="0.25">
      <c r="B92" s="25"/>
      <c r="H92" s="25"/>
      <c r="N92" s="25"/>
    </row>
    <row r="93" spans="2:14" s="24" customFormat="1" x14ac:dyDescent="0.25">
      <c r="B93" s="25"/>
      <c r="H93" s="25"/>
      <c r="N93" s="25"/>
    </row>
    <row r="94" spans="2:14" s="24" customFormat="1" x14ac:dyDescent="0.25">
      <c r="B94" s="25"/>
      <c r="H94" s="25"/>
      <c r="N94" s="25"/>
    </row>
    <row r="95" spans="2:14" s="24" customFormat="1" x14ac:dyDescent="0.25">
      <c r="B95" s="25"/>
      <c r="H95" s="25"/>
      <c r="N95" s="25"/>
    </row>
    <row r="96" spans="2:14" s="24" customFormat="1" x14ac:dyDescent="0.25">
      <c r="B96" s="25"/>
      <c r="H96" s="25"/>
      <c r="N96" s="25"/>
    </row>
    <row r="97" spans="2:21" s="24" customFormat="1" x14ac:dyDescent="0.25">
      <c r="B97" s="25"/>
      <c r="H97" s="25"/>
      <c r="N97" s="25"/>
    </row>
    <row r="98" spans="2:21" s="24" customFormat="1" x14ac:dyDescent="0.25">
      <c r="B98" s="25"/>
      <c r="H98" s="25"/>
      <c r="N98" s="25"/>
    </row>
    <row r="99" spans="2:21" s="24" customFormat="1" x14ac:dyDescent="0.25">
      <c r="B99" s="25"/>
      <c r="H99" s="25"/>
      <c r="N99" s="25"/>
    </row>
    <row r="100" spans="2:21" s="24" customFormat="1" x14ac:dyDescent="0.25">
      <c r="B100" s="25"/>
      <c r="H100" s="25"/>
      <c r="N100" s="25"/>
    </row>
    <row r="101" spans="2:21" s="24" customFormat="1" x14ac:dyDescent="0.25">
      <c r="B101" s="25"/>
      <c r="H101" s="25"/>
      <c r="N101" s="25"/>
    </row>
    <row r="102" spans="2:21" s="24" customFormat="1" x14ac:dyDescent="0.25">
      <c r="B102" s="25"/>
      <c r="H102" s="25"/>
      <c r="N102" s="25"/>
    </row>
    <row r="103" spans="2:21" s="24" customFormat="1" x14ac:dyDescent="0.25">
      <c r="B103" s="25"/>
      <c r="H103" s="25"/>
      <c r="N103" s="25"/>
    </row>
    <row r="104" spans="2:21" s="24" customFormat="1" x14ac:dyDescent="0.25">
      <c r="B104" s="25"/>
      <c r="H104" s="25"/>
      <c r="N104" s="25"/>
    </row>
    <row r="105" spans="2:21" s="24" customFormat="1" x14ac:dyDescent="0.25">
      <c r="B105" s="25"/>
      <c r="H105" s="25"/>
      <c r="N105" s="25"/>
    </row>
    <row r="106" spans="2:21" s="24" customFormat="1" x14ac:dyDescent="0.25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25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25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pageMargins left="0.39370078740157483" right="0" top="0.55118110236220474" bottom="0.55118110236220474" header="0.31496062992125984" footer="0.31496062992125984"/>
  <pageSetup paperSize="8" scale="45" orientation="landscape" r:id="rId1"/>
  <ignoredErrors>
    <ignoredError sqref="C44:C45 M34:M39 C34:C43" formula="1"/>
    <ignoredError sqref="B8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</sheetPr>
  <dimension ref="A1:AG109"/>
  <sheetViews>
    <sheetView showGridLines="0" showZeros="0" tabSelected="1" topLeftCell="A30" zoomScale="80" zoomScaleNormal="80" workbookViewId="0">
      <selection activeCell="I45" sqref="I45"/>
    </sheetView>
  </sheetViews>
  <sheetFormatPr baseColWidth="10" defaultColWidth="9.140625" defaultRowHeight="15" x14ac:dyDescent="0.25"/>
  <cols>
    <col min="1" max="1" width="30.42578125" style="26" customWidth="1"/>
    <col min="2" max="2" width="11.140625" style="59" customWidth="1"/>
    <col min="3" max="3" width="10.7109375" style="26" customWidth="1"/>
    <col min="4" max="4" width="19.140625" style="26" customWidth="1"/>
    <col min="5" max="5" width="19.7109375" style="26" customWidth="1"/>
    <col min="6" max="6" width="11.42578125" style="26" customWidth="1"/>
    <col min="7" max="7" width="9.28515625" style="26" customWidth="1"/>
    <col min="8" max="8" width="10.85546875" style="59" customWidth="1"/>
    <col min="9" max="9" width="17.28515625" style="26" customWidth="1"/>
    <col min="10" max="10" width="20" style="26" customWidth="1"/>
    <col min="11" max="11" width="11.42578125" style="26" customWidth="1"/>
    <col min="12" max="12" width="11.7109375" style="26" customWidth="1"/>
    <col min="13" max="13" width="10.7109375" style="26" customWidth="1"/>
    <col min="14" max="14" width="20.140625" style="59" customWidth="1"/>
    <col min="15" max="15" width="19.7109375" style="26" customWidth="1"/>
    <col min="16" max="16" width="11.42578125" style="26" customWidth="1"/>
    <col min="17" max="17" width="9.140625" style="26" customWidth="1"/>
    <col min="18" max="18" width="11" style="26" customWidth="1"/>
    <col min="19" max="19" width="18.85546875" style="26" customWidth="1"/>
    <col min="20" max="20" width="19.5703125" style="26" customWidth="1"/>
    <col min="21" max="21" width="11.140625" style="26" customWidth="1"/>
    <col min="22" max="22" width="9" style="26" customWidth="1"/>
    <col min="23" max="23" width="10" style="26" customWidth="1"/>
    <col min="24" max="24" width="19" style="26" customWidth="1"/>
    <col min="25" max="25" width="15.42578125" style="26" customWidth="1"/>
    <col min="26" max="26" width="9.7109375" style="26" customWidth="1"/>
    <col min="27" max="27" width="9.140625" style="26" customWidth="1"/>
    <col min="28" max="28" width="10.85546875" style="26" customWidth="1"/>
    <col min="29" max="29" width="18.140625" style="26" customWidth="1"/>
    <col min="30" max="30" width="18.85546875" style="26" customWidth="1"/>
    <col min="31" max="31" width="10.85546875" style="26" customWidth="1"/>
    <col min="32" max="16384" width="9.140625" style="26"/>
  </cols>
  <sheetData>
    <row r="1" spans="1:31" x14ac:dyDescent="0.2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x14ac:dyDescent="0.2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x14ac:dyDescent="0.2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x14ac:dyDescent="0.25">
      <c r="B4" s="25"/>
      <c r="H4" s="25"/>
      <c r="N4" s="25"/>
    </row>
    <row r="5" spans="1:31" s="24" customFormat="1" ht="30.75" customHeight="1" x14ac:dyDescent="0.25">
      <c r="A5" s="27" t="s">
        <v>37</v>
      </c>
      <c r="B5" s="25"/>
      <c r="H5" s="25"/>
      <c r="N5" s="25"/>
    </row>
    <row r="6" spans="1:31" s="24" customFormat="1" ht="6.75" customHeight="1" x14ac:dyDescent="0.25">
      <c r="A6" s="28"/>
      <c r="B6" s="25"/>
      <c r="H6" s="25"/>
      <c r="N6" s="25"/>
    </row>
    <row r="7" spans="1:31" s="24" customFormat="1" ht="24.75" customHeight="1" x14ac:dyDescent="0.25">
      <c r="A7" s="29" t="s">
        <v>53</v>
      </c>
      <c r="B7" s="30" t="s">
        <v>60</v>
      </c>
      <c r="C7" s="31"/>
      <c r="D7" s="31"/>
      <c r="E7" s="31"/>
      <c r="F7" s="31"/>
      <c r="H7" s="69"/>
      <c r="J7" s="31"/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25">
      <c r="A8" s="29" t="s">
        <v>11</v>
      </c>
      <c r="B8" s="87" t="str">
        <f>'CONTRACTACIO 1r TR 2023'!B8</f>
        <v>Consorci del Besòs (CB)</v>
      </c>
      <c r="C8" s="70"/>
      <c r="D8" s="70"/>
      <c r="E8" s="70"/>
      <c r="F8" s="70"/>
      <c r="G8" s="71"/>
      <c r="H8" s="71"/>
      <c r="I8" s="71"/>
      <c r="J8" s="71"/>
      <c r="K8" s="71"/>
      <c r="L8" s="29"/>
      <c r="N8" s="25"/>
      <c r="R8" s="29"/>
      <c r="X8" s="29"/>
      <c r="AE8" s="29"/>
    </row>
    <row r="9" spans="1:31" ht="26.25" customHeight="1" thickBot="1" x14ac:dyDescent="0.3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">
      <c r="A10" s="24"/>
      <c r="B10" s="145" t="s">
        <v>6</v>
      </c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7"/>
    </row>
    <row r="11" spans="1:31" ht="30" customHeight="1" thickBot="1" x14ac:dyDescent="0.3">
      <c r="A11" s="148" t="s">
        <v>10</v>
      </c>
      <c r="B11" s="104" t="s">
        <v>3</v>
      </c>
      <c r="C11" s="105"/>
      <c r="D11" s="105"/>
      <c r="E11" s="105"/>
      <c r="F11" s="106"/>
      <c r="G11" s="107" t="s">
        <v>1</v>
      </c>
      <c r="H11" s="108"/>
      <c r="I11" s="108"/>
      <c r="J11" s="108"/>
      <c r="K11" s="109"/>
      <c r="L11" s="122" t="s">
        <v>2</v>
      </c>
      <c r="M11" s="123"/>
      <c r="N11" s="123"/>
      <c r="O11" s="123"/>
      <c r="P11" s="123"/>
      <c r="Q11" s="110" t="s">
        <v>34</v>
      </c>
      <c r="R11" s="111"/>
      <c r="S11" s="111"/>
      <c r="T11" s="111"/>
      <c r="U11" s="112"/>
      <c r="V11" s="113" t="s">
        <v>4</v>
      </c>
      <c r="W11" s="114"/>
      <c r="X11" s="114"/>
      <c r="Y11" s="114"/>
      <c r="Z11" s="115"/>
      <c r="AA11" s="116" t="s">
        <v>5</v>
      </c>
      <c r="AB11" s="117"/>
      <c r="AC11" s="117"/>
      <c r="AD11" s="117"/>
      <c r="AE11" s="118"/>
    </row>
    <row r="12" spans="1:31" ht="39" customHeight="1" thickBot="1" x14ac:dyDescent="0.3">
      <c r="A12" s="149"/>
      <c r="B12" s="32" t="s">
        <v>7</v>
      </c>
      <c r="C12" s="33" t="s">
        <v>8</v>
      </c>
      <c r="D12" s="34" t="s">
        <v>48</v>
      </c>
      <c r="E12" s="35" t="s">
        <v>49</v>
      </c>
      <c r="F12" s="36" t="s">
        <v>13</v>
      </c>
      <c r="G12" s="37" t="s">
        <v>7</v>
      </c>
      <c r="H12" s="33" t="s">
        <v>8</v>
      </c>
      <c r="I12" s="34" t="s">
        <v>48</v>
      </c>
      <c r="J12" s="35" t="s">
        <v>49</v>
      </c>
      <c r="K12" s="36" t="s">
        <v>13</v>
      </c>
      <c r="L12" s="37" t="s">
        <v>7</v>
      </c>
      <c r="M12" s="33" t="s">
        <v>8</v>
      </c>
      <c r="N12" s="34" t="s">
        <v>48</v>
      </c>
      <c r="O12" s="35" t="s">
        <v>49</v>
      </c>
      <c r="P12" s="36" t="s">
        <v>13</v>
      </c>
      <c r="Q12" s="37" t="s">
        <v>7</v>
      </c>
      <c r="R12" s="33" t="s">
        <v>8</v>
      </c>
      <c r="S12" s="34" t="s">
        <v>48</v>
      </c>
      <c r="T12" s="35" t="s">
        <v>49</v>
      </c>
      <c r="U12" s="38" t="s">
        <v>13</v>
      </c>
      <c r="V12" s="32" t="s">
        <v>7</v>
      </c>
      <c r="W12" s="33" t="s">
        <v>8</v>
      </c>
      <c r="X12" s="34" t="s">
        <v>48</v>
      </c>
      <c r="Y12" s="35" t="s">
        <v>49</v>
      </c>
      <c r="Z12" s="36" t="s">
        <v>13</v>
      </c>
      <c r="AA12" s="32" t="s">
        <v>7</v>
      </c>
      <c r="AB12" s="33" t="s">
        <v>8</v>
      </c>
      <c r="AC12" s="34" t="s">
        <v>48</v>
      </c>
      <c r="AD12" s="35" t="s">
        <v>49</v>
      </c>
      <c r="AE12" s="36" t="s">
        <v>13</v>
      </c>
    </row>
    <row r="13" spans="1:31" s="40" customFormat="1" ht="36" customHeight="1" x14ac:dyDescent="0.25">
      <c r="A13" s="39" t="s">
        <v>25</v>
      </c>
      <c r="B13" s="9">
        <f>'CONTRACTACIO 1r TR 2023'!B13+'CONTRACTACIO 2n TR 2023'!B13+'CONTRACTACIO 3r TR 2023'!B13+'CONTRACTACIO 4t TR 2023'!B13</f>
        <v>0</v>
      </c>
      <c r="C13" s="20" t="str">
        <f t="shared" ref="C13:C24" si="0">IF(B13,B13/$B$25,"")</f>
        <v/>
      </c>
      <c r="D13" s="10">
        <f>'CONTRACTACIO 1r TR 2023'!D13+'CONTRACTACIO 2n TR 2023'!D13+'CONTRACTACIO 3r TR 2023'!D13+'CONTRACTACIO 4t TR 2023'!D13</f>
        <v>0</v>
      </c>
      <c r="E13" s="10">
        <f>'CONTRACTACIO 1r TR 2023'!E13+'CONTRACTACIO 2n TR 2023'!E13+'CONTRACTACIO 3r TR 2023'!E13+'CONTRACTACIO 4t TR 2023'!E13</f>
        <v>0</v>
      </c>
      <c r="F13" s="21" t="str">
        <f t="shared" ref="F13:F24" si="1">IF(E13,E13/$E$25,"")</f>
        <v/>
      </c>
      <c r="G13" s="9">
        <f>'CONTRACTACIO 1r TR 2023'!G13+'CONTRACTACIO 2n TR 2023'!G13+'CONTRACTACIO 3r TR 2023'!G13+'CONTRACTACIO 4t TR 2023'!G13</f>
        <v>1</v>
      </c>
      <c r="H13" s="20">
        <f t="shared" ref="H13:H24" si="2">IF(G13,G13/$G$25,"")</f>
        <v>1.3698630136986301E-2</v>
      </c>
      <c r="I13" s="10">
        <f>'CONTRACTACIO 1r TR 2023'!I13+'CONTRACTACIO 2n TR 2023'!I13+'CONTRACTACIO 3r TR 2023'!I13+'CONTRACTACIO 4t TR 2023'!I13</f>
        <v>55446.462809917357</v>
      </c>
      <c r="J13" s="10">
        <f>'CONTRACTACIO 1r TR 2023'!J13+'CONTRACTACIO 2n TR 2023'!J13+'CONTRACTACIO 3r TR 2023'!J13+'CONTRACTACIO 4t TR 2023'!J13</f>
        <v>67090.22</v>
      </c>
      <c r="K13" s="21">
        <f t="shared" ref="K13:K24" si="3">IF(J13,J13/$J$25,"")</f>
        <v>0.11629976715334034</v>
      </c>
      <c r="L13" s="9">
        <f>'CONTRACTACIO 1r TR 2023'!L13+'CONTRACTACIO 2n TR 2023'!L13+'CONTRACTACIO 3r TR 2023'!L13+'CONTRACTACIO 4t TR 2023'!L13</f>
        <v>0</v>
      </c>
      <c r="M13" s="20" t="str">
        <f t="shared" ref="M13:M24" si="4">IF(L13,L13/$L$25,"")</f>
        <v/>
      </c>
      <c r="N13" s="10">
        <f>'CONTRACTACIO 1r TR 2023'!N13+'CONTRACTACIO 2n TR 2023'!N13+'CONTRACTACIO 3r TR 2023'!N13+'CONTRACTACIO 4t TR 2023'!N13</f>
        <v>0</v>
      </c>
      <c r="O13" s="10">
        <f>'CONTRACTACIO 1r TR 2023'!O13+'CONTRACTACIO 2n TR 2023'!O13+'CONTRACTACIO 3r TR 2023'!O13+'CONTRACTACIO 4t TR 2023'!O13</f>
        <v>0</v>
      </c>
      <c r="P13" s="21" t="str">
        <f t="shared" ref="P13:P24" si="5">IF(O13,O13/$O$25,"")</f>
        <v/>
      </c>
      <c r="Q13" s="9">
        <f>'CONTRACTACIO 1r TR 2023'!Q13+'CONTRACTACIO 2n TR 2023'!Q13+'CONTRACTACIO 3r TR 2023'!Q13+'CONTRACTACIO 4t TR 2023'!Q13</f>
        <v>0</v>
      </c>
      <c r="R13" s="20" t="str">
        <f t="shared" ref="R13:R24" si="6">IF(Q13,Q13/$Q$25,"")</f>
        <v/>
      </c>
      <c r="S13" s="10">
        <f>'CONTRACTACIO 1r TR 2023'!S13+'CONTRACTACIO 2n TR 2023'!S13+'CONTRACTACIO 3r TR 2023'!S13+'CONTRACTACIO 4t TR 2023'!S13</f>
        <v>0</v>
      </c>
      <c r="T13" s="10">
        <f>'CONTRACTACIO 1r TR 2023'!T13+'CONTRACTACIO 2n TR 2023'!T13+'CONTRACTACIO 3r TR 2023'!T13+'CONTRACTACIO 4t TR 2023'!T13</f>
        <v>0</v>
      </c>
      <c r="U13" s="21" t="str">
        <f t="shared" ref="U13:U24" si="7">IF(T13,T13/$T$25,"")</f>
        <v/>
      </c>
      <c r="V13" s="9">
        <f>'CONTRACTACIO 1r TR 2023'!AA13+'CONTRACTACIO 2n TR 2023'!AA13+'CONTRACTACIO 3r TR 2023'!AA13+'CONTRACTACIO 4t TR 2023'!AA13</f>
        <v>0</v>
      </c>
      <c r="W13" s="20" t="str">
        <f t="shared" ref="W13:W24" si="8">IF(V13,V13/$V$25,"")</f>
        <v/>
      </c>
      <c r="X13" s="10">
        <f>'CONTRACTACIO 1r TR 2023'!AC13+'CONTRACTACIO 2n TR 2023'!AC13+'CONTRACTACIO 3r TR 2023'!AC13+'CONTRACTACIO 4t TR 2023'!AC13</f>
        <v>0</v>
      </c>
      <c r="Y13" s="10">
        <f>'CONTRACTACIO 1r TR 2023'!AD13+'CONTRACTACIO 2n TR 2023'!AD13+'CONTRACTACIO 3r TR 2023'!AD13+'CONTRACTACIO 4t TR 2023'!AD13</f>
        <v>0</v>
      </c>
      <c r="Z13" s="21" t="str">
        <f t="shared" ref="Z13:Z24" si="9">IF(Y13,Y13/$Y$25,"")</f>
        <v/>
      </c>
      <c r="AA13" s="9">
        <f>'CONTRACTACIO 1r TR 2023'!V13+'CONTRACTACIO 2n TR 2023'!V13+'CONTRACTACIO 3r TR 2023'!V13+'CONTRACTACIO 4t TR 2023'!V13</f>
        <v>0</v>
      </c>
      <c r="AB13" s="20" t="str">
        <f t="shared" ref="AB13:AB24" si="10">IF(AA13,AA13/$AA$25,"")</f>
        <v/>
      </c>
      <c r="AC13" s="10">
        <f>'CONTRACTACIO 1r TR 2023'!X13+'CONTRACTACIO 2n TR 2023'!X13+'CONTRACTACIO 3r TR 2023'!X13+'CONTRACTACIO 4t TR 2023'!X13</f>
        <v>0</v>
      </c>
      <c r="AD13" s="10">
        <f>'CONTRACTACIO 1r TR 2023'!Y13+'CONTRACTACIO 2n TR 2023'!Y13+'CONTRACTACIO 3r TR 2023'!Y13+'CONTRACTACIO 4t TR 2023'!Y13</f>
        <v>0</v>
      </c>
      <c r="AE13" s="21" t="str">
        <f t="shared" ref="AE13:AE24" si="11">IF(AD13,AD13/$AD$25,"")</f>
        <v/>
      </c>
    </row>
    <row r="14" spans="1:31" s="40" customFormat="1" ht="36" customHeight="1" x14ac:dyDescent="0.25">
      <c r="A14" s="41" t="s">
        <v>18</v>
      </c>
      <c r="B14" s="9">
        <f>'CONTRACTACIO 1r TR 2023'!B14+'CONTRACTACIO 2n TR 2023'!B14+'CONTRACTACIO 3r TR 2023'!B14+'CONTRACTACIO 4t TR 2023'!B14</f>
        <v>0</v>
      </c>
      <c r="C14" s="20" t="str">
        <f t="shared" si="0"/>
        <v/>
      </c>
      <c r="D14" s="13">
        <f>'CONTRACTACIO 1r TR 2023'!D14+'CONTRACTACIO 2n TR 2023'!D14+'CONTRACTACIO 3r TR 2023'!D14+'CONTRACTACIO 4t TR 2023'!D14</f>
        <v>0</v>
      </c>
      <c r="E14" s="13">
        <f>'CONTRACTACIO 1r TR 2023'!E14+'CONTRACTACIO 2n TR 2023'!E14+'CONTRACTACIO 3r TR 2023'!E14+'CONTRACTACIO 4t TR 2023'!E14</f>
        <v>0</v>
      </c>
      <c r="F14" s="21" t="str">
        <f t="shared" si="1"/>
        <v/>
      </c>
      <c r="G14" s="9">
        <f>'CONTRACTACIO 1r TR 2023'!G14+'CONTRACTACIO 2n TR 2023'!G14+'CONTRACTACIO 3r TR 2023'!G14+'CONTRACTACIO 4t TR 2023'!G14</f>
        <v>0</v>
      </c>
      <c r="H14" s="20" t="str">
        <f t="shared" si="2"/>
        <v/>
      </c>
      <c r="I14" s="13">
        <f>'CONTRACTACIO 1r TR 2023'!I14+'CONTRACTACIO 2n TR 2023'!I14+'CONTRACTACIO 3r TR 2023'!I14+'CONTRACTACIO 4t TR 2023'!I14</f>
        <v>0</v>
      </c>
      <c r="J14" s="13">
        <f>'CONTRACTACIO 1r TR 2023'!J14+'CONTRACTACIO 2n TR 2023'!J14+'CONTRACTACIO 3r TR 2023'!J14+'CONTRACTACIO 4t TR 2023'!J14</f>
        <v>0</v>
      </c>
      <c r="K14" s="21" t="str">
        <f t="shared" si="3"/>
        <v/>
      </c>
      <c r="L14" s="9">
        <f>'CONTRACTACIO 1r TR 2023'!L14+'CONTRACTACIO 2n TR 2023'!L14+'CONTRACTACIO 3r TR 2023'!L14+'CONTRACTACIO 4t TR 2023'!L14</f>
        <v>0</v>
      </c>
      <c r="M14" s="20" t="str">
        <f t="shared" si="4"/>
        <v/>
      </c>
      <c r="N14" s="13">
        <f>'CONTRACTACIO 1r TR 2023'!N14+'CONTRACTACIO 2n TR 2023'!N14+'CONTRACTACIO 3r TR 2023'!N14+'CONTRACTACIO 4t TR 2023'!N14</f>
        <v>0</v>
      </c>
      <c r="O14" s="13">
        <f>'CONTRACTACIO 1r TR 2023'!O14+'CONTRACTACIO 2n TR 2023'!O14+'CONTRACTACIO 3r TR 2023'!O14+'CONTRACTACIO 4t TR 2023'!O14</f>
        <v>0</v>
      </c>
      <c r="P14" s="21" t="str">
        <f t="shared" si="5"/>
        <v/>
      </c>
      <c r="Q14" s="9">
        <f>'CONTRACTACIO 1r TR 2023'!Q14+'CONTRACTACIO 2n TR 2023'!Q14+'CONTRACTACIO 3r TR 2023'!Q14+'CONTRACTACIO 4t TR 2023'!Q14</f>
        <v>0</v>
      </c>
      <c r="R14" s="20" t="str">
        <f t="shared" si="6"/>
        <v/>
      </c>
      <c r="S14" s="13">
        <f>'CONTRACTACIO 1r TR 2023'!S14+'CONTRACTACIO 2n TR 2023'!S14+'CONTRACTACIO 3r TR 2023'!S14+'CONTRACTACIO 4t TR 2023'!S14</f>
        <v>0</v>
      </c>
      <c r="T14" s="13">
        <f>'CONTRACTACIO 1r TR 2023'!T14+'CONTRACTACIO 2n TR 2023'!T14+'CONTRACTACIO 3r TR 2023'!T14+'CONTRACTACIO 4t TR 2023'!T14</f>
        <v>0</v>
      </c>
      <c r="U14" s="21" t="str">
        <f t="shared" si="7"/>
        <v/>
      </c>
      <c r="V14" s="9">
        <f>'CONTRACTACIO 1r TR 2023'!AA14+'CONTRACTACIO 2n TR 2023'!AA14+'CONTRACTACIO 3r TR 2023'!AA14+'CONTRACTACIO 4t TR 2023'!AA14</f>
        <v>0</v>
      </c>
      <c r="W14" s="20" t="str">
        <f t="shared" si="8"/>
        <v/>
      </c>
      <c r="X14" s="13">
        <f>'CONTRACTACIO 1r TR 2023'!AC14+'CONTRACTACIO 2n TR 2023'!AC14+'CONTRACTACIO 3r TR 2023'!AC14+'CONTRACTACIO 4t TR 2023'!AC14</f>
        <v>0</v>
      </c>
      <c r="Y14" s="13">
        <f>'CONTRACTACIO 1r TR 2023'!AD14+'CONTRACTACIO 2n TR 2023'!AD14+'CONTRACTACIO 3r TR 2023'!AD14+'CONTRACTACIO 4t TR 2023'!AD14</f>
        <v>0</v>
      </c>
      <c r="Z14" s="21" t="str">
        <f t="shared" si="9"/>
        <v/>
      </c>
      <c r="AA14" s="9">
        <f>'CONTRACTACIO 1r TR 2023'!V14+'CONTRACTACIO 2n TR 2023'!V14+'CONTRACTACIO 3r TR 2023'!V14+'CONTRACTACIO 4t TR 2023'!V14</f>
        <v>0</v>
      </c>
      <c r="AB14" s="20" t="str">
        <f t="shared" si="10"/>
        <v/>
      </c>
      <c r="AC14" s="13">
        <f>'CONTRACTACIO 1r TR 2023'!X14+'CONTRACTACIO 2n TR 2023'!X14+'CONTRACTACIO 3r TR 2023'!X14+'CONTRACTACIO 4t TR 2023'!X14</f>
        <v>0</v>
      </c>
      <c r="AD14" s="13">
        <f>'CONTRACTACIO 1r TR 2023'!Y14+'CONTRACTACIO 2n TR 2023'!Y14+'CONTRACTACIO 3r TR 2023'!Y14+'CONTRACTACIO 4t TR 2023'!Y14</f>
        <v>0</v>
      </c>
      <c r="AE14" s="21" t="str">
        <f t="shared" si="11"/>
        <v/>
      </c>
    </row>
    <row r="15" spans="1:31" s="40" customFormat="1" ht="36" customHeight="1" x14ac:dyDescent="0.25">
      <c r="A15" s="41" t="s">
        <v>19</v>
      </c>
      <c r="B15" s="9">
        <f>'CONTRACTACIO 1r TR 2023'!B15+'CONTRACTACIO 2n TR 2023'!B15+'CONTRACTACIO 3r TR 2023'!B15+'CONTRACTACIO 4t TR 2023'!B15</f>
        <v>0</v>
      </c>
      <c r="C15" s="20" t="str">
        <f t="shared" si="0"/>
        <v/>
      </c>
      <c r="D15" s="13">
        <f>'CONTRACTACIO 1r TR 2023'!D15+'CONTRACTACIO 2n TR 2023'!D15+'CONTRACTACIO 3r TR 2023'!D15+'CONTRACTACIO 4t TR 2023'!D15</f>
        <v>0</v>
      </c>
      <c r="E15" s="13">
        <f>'CONTRACTACIO 1r TR 2023'!E15+'CONTRACTACIO 2n TR 2023'!E15+'CONTRACTACIO 3r TR 2023'!E15+'CONTRACTACIO 4t TR 2023'!E15</f>
        <v>0</v>
      </c>
      <c r="F15" s="21" t="str">
        <f t="shared" si="1"/>
        <v/>
      </c>
      <c r="G15" s="9">
        <f>'CONTRACTACIO 1r TR 2023'!G15+'CONTRACTACIO 2n TR 2023'!G15+'CONTRACTACIO 3r TR 2023'!G15+'CONTRACTACIO 4t TR 2023'!G15</f>
        <v>0</v>
      </c>
      <c r="H15" s="20" t="str">
        <f t="shared" si="2"/>
        <v/>
      </c>
      <c r="I15" s="13">
        <f>'CONTRACTACIO 1r TR 2023'!I15+'CONTRACTACIO 2n TR 2023'!I15+'CONTRACTACIO 3r TR 2023'!I15+'CONTRACTACIO 4t TR 2023'!I15</f>
        <v>0</v>
      </c>
      <c r="J15" s="13">
        <f>'CONTRACTACIO 1r TR 2023'!J15+'CONTRACTACIO 2n TR 2023'!J15+'CONTRACTACIO 3r TR 2023'!J15+'CONTRACTACIO 4t TR 2023'!J15</f>
        <v>0</v>
      </c>
      <c r="K15" s="21" t="str">
        <f t="shared" si="3"/>
        <v/>
      </c>
      <c r="L15" s="9">
        <f>'CONTRACTACIO 1r TR 2023'!L15+'CONTRACTACIO 2n TR 2023'!L15+'CONTRACTACIO 3r TR 2023'!L15+'CONTRACTACIO 4t TR 2023'!L15</f>
        <v>0</v>
      </c>
      <c r="M15" s="20" t="str">
        <f t="shared" si="4"/>
        <v/>
      </c>
      <c r="N15" s="13">
        <f>'CONTRACTACIO 1r TR 2023'!N15+'CONTRACTACIO 2n TR 2023'!N15+'CONTRACTACIO 3r TR 2023'!N15+'CONTRACTACIO 4t TR 2023'!N15</f>
        <v>0</v>
      </c>
      <c r="O15" s="13">
        <f>'CONTRACTACIO 1r TR 2023'!O15+'CONTRACTACIO 2n TR 2023'!O15+'CONTRACTACIO 3r TR 2023'!O15+'CONTRACTACIO 4t TR 2023'!O15</f>
        <v>0</v>
      </c>
      <c r="P15" s="21" t="str">
        <f t="shared" si="5"/>
        <v/>
      </c>
      <c r="Q15" s="9">
        <f>'CONTRACTACIO 1r TR 2023'!Q15+'CONTRACTACIO 2n TR 2023'!Q15+'CONTRACTACIO 3r TR 2023'!Q15+'CONTRACTACIO 4t TR 2023'!Q15</f>
        <v>0</v>
      </c>
      <c r="R15" s="20" t="str">
        <f t="shared" si="6"/>
        <v/>
      </c>
      <c r="S15" s="13">
        <f>'CONTRACTACIO 1r TR 2023'!S15+'CONTRACTACIO 2n TR 2023'!S15+'CONTRACTACIO 3r TR 2023'!S15+'CONTRACTACIO 4t TR 2023'!S15</f>
        <v>0</v>
      </c>
      <c r="T15" s="13">
        <f>'CONTRACTACIO 1r TR 2023'!T15+'CONTRACTACIO 2n TR 2023'!T15+'CONTRACTACIO 3r TR 2023'!T15+'CONTRACTACIO 4t TR 2023'!T15</f>
        <v>0</v>
      </c>
      <c r="U15" s="21" t="str">
        <f t="shared" si="7"/>
        <v/>
      </c>
      <c r="V15" s="9">
        <f>'CONTRACTACIO 1r TR 2023'!AA15+'CONTRACTACIO 2n TR 2023'!AA15+'CONTRACTACIO 3r TR 2023'!AA15+'CONTRACTACIO 4t TR 2023'!AA15</f>
        <v>0</v>
      </c>
      <c r="W15" s="20" t="str">
        <f t="shared" si="8"/>
        <v/>
      </c>
      <c r="X15" s="13">
        <f>'CONTRACTACIO 1r TR 2023'!AC15+'CONTRACTACIO 2n TR 2023'!AC15+'CONTRACTACIO 3r TR 2023'!AC15+'CONTRACTACIO 4t TR 2023'!AC15</f>
        <v>0</v>
      </c>
      <c r="Y15" s="13">
        <f>'CONTRACTACIO 1r TR 2023'!AD15+'CONTRACTACIO 2n TR 2023'!AD15+'CONTRACTACIO 3r TR 2023'!AD15+'CONTRACTACIO 4t TR 2023'!AD15</f>
        <v>0</v>
      </c>
      <c r="Z15" s="21" t="str">
        <f t="shared" si="9"/>
        <v/>
      </c>
      <c r="AA15" s="9">
        <f>'CONTRACTACIO 1r TR 2023'!V15+'CONTRACTACIO 2n TR 2023'!V15+'CONTRACTACIO 3r TR 2023'!V15+'CONTRACTACIO 4t TR 2023'!V15</f>
        <v>0</v>
      </c>
      <c r="AB15" s="20" t="str">
        <f t="shared" si="10"/>
        <v/>
      </c>
      <c r="AC15" s="13">
        <f>'CONTRACTACIO 1r TR 2023'!X15+'CONTRACTACIO 2n TR 2023'!X15+'CONTRACTACIO 3r TR 2023'!X15+'CONTRACTACIO 4t TR 2023'!X15</f>
        <v>0</v>
      </c>
      <c r="AD15" s="13">
        <f>'CONTRACTACIO 1r TR 2023'!Y15+'CONTRACTACIO 2n TR 2023'!Y15+'CONTRACTACIO 3r TR 2023'!Y15+'CONTRACTACIO 4t TR 2023'!Y15</f>
        <v>0</v>
      </c>
      <c r="AE15" s="21" t="str">
        <f t="shared" si="11"/>
        <v/>
      </c>
    </row>
    <row r="16" spans="1:31" s="40" customFormat="1" ht="36" customHeight="1" x14ac:dyDescent="0.25">
      <c r="A16" s="41" t="s">
        <v>26</v>
      </c>
      <c r="B16" s="9">
        <f>'CONTRACTACIO 1r TR 2023'!B16+'CONTRACTACIO 2n TR 2023'!B16+'CONTRACTACIO 3r TR 2023'!B16+'CONTRACTACIO 4t TR 2023'!B16</f>
        <v>0</v>
      </c>
      <c r="C16" s="20" t="str">
        <f t="shared" si="0"/>
        <v/>
      </c>
      <c r="D16" s="13">
        <f>'CONTRACTACIO 1r TR 2023'!D16+'CONTRACTACIO 2n TR 2023'!D16+'CONTRACTACIO 3r TR 2023'!D16+'CONTRACTACIO 4t TR 2023'!D16</f>
        <v>0</v>
      </c>
      <c r="E16" s="13">
        <f>'CONTRACTACIO 1r TR 2023'!E16+'CONTRACTACIO 2n TR 2023'!E16+'CONTRACTACIO 3r TR 2023'!E16+'CONTRACTACIO 4t TR 2023'!E16</f>
        <v>0</v>
      </c>
      <c r="F16" s="21" t="str">
        <f t="shared" si="1"/>
        <v/>
      </c>
      <c r="G16" s="9">
        <f>'CONTRACTACIO 1r TR 2023'!G16+'CONTRACTACIO 2n TR 2023'!G16+'CONTRACTACIO 3r TR 2023'!G16+'CONTRACTACIO 4t TR 2023'!G16</f>
        <v>0</v>
      </c>
      <c r="H16" s="20" t="str">
        <f t="shared" si="2"/>
        <v/>
      </c>
      <c r="I16" s="13">
        <f>'CONTRACTACIO 1r TR 2023'!I16+'CONTRACTACIO 2n TR 2023'!I16+'CONTRACTACIO 3r TR 2023'!I16+'CONTRACTACIO 4t TR 2023'!I16</f>
        <v>0</v>
      </c>
      <c r="J16" s="13">
        <f>'CONTRACTACIO 1r TR 2023'!J16+'CONTRACTACIO 2n TR 2023'!J16+'CONTRACTACIO 3r TR 2023'!J16+'CONTRACTACIO 4t TR 2023'!J16</f>
        <v>0</v>
      </c>
      <c r="K16" s="21" t="str">
        <f t="shared" si="3"/>
        <v/>
      </c>
      <c r="L16" s="9">
        <f>'CONTRACTACIO 1r TR 2023'!L16+'CONTRACTACIO 2n TR 2023'!L16+'CONTRACTACIO 3r TR 2023'!L16+'CONTRACTACIO 4t TR 2023'!L16</f>
        <v>0</v>
      </c>
      <c r="M16" s="20" t="str">
        <f t="shared" si="4"/>
        <v/>
      </c>
      <c r="N16" s="13">
        <f>'CONTRACTACIO 1r TR 2023'!N16+'CONTRACTACIO 2n TR 2023'!N16+'CONTRACTACIO 3r TR 2023'!N16+'CONTRACTACIO 4t TR 2023'!N16</f>
        <v>0</v>
      </c>
      <c r="O16" s="13">
        <f>'CONTRACTACIO 1r TR 2023'!O16+'CONTRACTACIO 2n TR 2023'!O16+'CONTRACTACIO 3r TR 2023'!O16+'CONTRACTACIO 4t TR 2023'!O16</f>
        <v>0</v>
      </c>
      <c r="P16" s="21" t="str">
        <f t="shared" si="5"/>
        <v/>
      </c>
      <c r="Q16" s="9">
        <f>'CONTRACTACIO 1r TR 2023'!Q16+'CONTRACTACIO 2n TR 2023'!Q16+'CONTRACTACIO 3r TR 2023'!Q16+'CONTRACTACIO 4t TR 2023'!Q16</f>
        <v>0</v>
      </c>
      <c r="R16" s="20" t="str">
        <f t="shared" si="6"/>
        <v/>
      </c>
      <c r="S16" s="13">
        <f>'CONTRACTACIO 1r TR 2023'!S16+'CONTRACTACIO 2n TR 2023'!S16+'CONTRACTACIO 3r TR 2023'!S16+'CONTRACTACIO 4t TR 2023'!S16</f>
        <v>0</v>
      </c>
      <c r="T16" s="13">
        <f>'CONTRACTACIO 1r TR 2023'!T16+'CONTRACTACIO 2n TR 2023'!T16+'CONTRACTACIO 3r TR 2023'!T16+'CONTRACTACIO 4t TR 2023'!T16</f>
        <v>0</v>
      </c>
      <c r="U16" s="21" t="str">
        <f t="shared" si="7"/>
        <v/>
      </c>
      <c r="V16" s="9">
        <f>'CONTRACTACIO 1r TR 2023'!AA16+'CONTRACTACIO 2n TR 2023'!AA16+'CONTRACTACIO 3r TR 2023'!AA16+'CONTRACTACIO 4t TR 2023'!AA16</f>
        <v>0</v>
      </c>
      <c r="W16" s="20" t="str">
        <f t="shared" si="8"/>
        <v/>
      </c>
      <c r="X16" s="13">
        <f>'CONTRACTACIO 1r TR 2023'!AC16+'CONTRACTACIO 2n TR 2023'!AC16+'CONTRACTACIO 3r TR 2023'!AC16+'CONTRACTACIO 4t TR 2023'!AC16</f>
        <v>0</v>
      </c>
      <c r="Y16" s="13">
        <f>'CONTRACTACIO 1r TR 2023'!AD16+'CONTRACTACIO 2n TR 2023'!AD16+'CONTRACTACIO 3r TR 2023'!AD16+'CONTRACTACIO 4t TR 2023'!AD16</f>
        <v>0</v>
      </c>
      <c r="Z16" s="21" t="str">
        <f t="shared" si="9"/>
        <v/>
      </c>
      <c r="AA16" s="9">
        <f>'CONTRACTACIO 1r TR 2023'!V16+'CONTRACTACIO 2n TR 2023'!V16+'CONTRACTACIO 3r TR 2023'!V16+'CONTRACTACIO 4t TR 2023'!V16</f>
        <v>0</v>
      </c>
      <c r="AB16" s="20" t="str">
        <f t="shared" si="10"/>
        <v/>
      </c>
      <c r="AC16" s="13">
        <f>'CONTRACTACIO 1r TR 2023'!X16+'CONTRACTACIO 2n TR 2023'!X16+'CONTRACTACIO 3r TR 2023'!X16+'CONTRACTACIO 4t TR 2023'!X16</f>
        <v>0</v>
      </c>
      <c r="AD16" s="13">
        <f>'CONTRACTACIO 1r TR 2023'!Y16+'CONTRACTACIO 2n TR 2023'!Y16+'CONTRACTACIO 3r TR 2023'!Y16+'CONTRACTACIO 4t TR 2023'!Y16</f>
        <v>0</v>
      </c>
      <c r="AE16" s="21" t="str">
        <f t="shared" si="11"/>
        <v/>
      </c>
    </row>
    <row r="17" spans="1:31" s="40" customFormat="1" ht="36" customHeight="1" x14ac:dyDescent="0.25">
      <c r="A17" s="41" t="s">
        <v>27</v>
      </c>
      <c r="B17" s="9">
        <f>'CONTRACTACIO 1r TR 2023'!B17+'CONTRACTACIO 2n TR 2023'!B17+'CONTRACTACIO 3r TR 2023'!B17+'CONTRACTACIO 4t TR 2023'!B17</f>
        <v>0</v>
      </c>
      <c r="C17" s="20" t="str">
        <f t="shared" si="0"/>
        <v/>
      </c>
      <c r="D17" s="13">
        <f>'CONTRACTACIO 1r TR 2023'!D17+'CONTRACTACIO 2n TR 2023'!D17+'CONTRACTACIO 3r TR 2023'!D17+'CONTRACTACIO 4t TR 2023'!D17</f>
        <v>0</v>
      </c>
      <c r="E17" s="13">
        <f>'CONTRACTACIO 1r TR 2023'!E17+'CONTRACTACIO 2n TR 2023'!E17+'CONTRACTACIO 3r TR 2023'!E17+'CONTRACTACIO 4t TR 2023'!E17</f>
        <v>0</v>
      </c>
      <c r="F17" s="21" t="str">
        <f t="shared" si="1"/>
        <v/>
      </c>
      <c r="G17" s="9">
        <f>'CONTRACTACIO 1r TR 2023'!G17+'CONTRACTACIO 2n TR 2023'!G17+'CONTRACTACIO 3r TR 2023'!G17+'CONTRACTACIO 4t TR 2023'!G17</f>
        <v>0</v>
      </c>
      <c r="H17" s="20" t="str">
        <f t="shared" si="2"/>
        <v/>
      </c>
      <c r="I17" s="13">
        <f>'CONTRACTACIO 1r TR 2023'!I17+'CONTRACTACIO 2n TR 2023'!I17+'CONTRACTACIO 3r TR 2023'!I17+'CONTRACTACIO 4t TR 2023'!I17</f>
        <v>0</v>
      </c>
      <c r="J17" s="13">
        <f>'CONTRACTACIO 1r TR 2023'!J17+'CONTRACTACIO 2n TR 2023'!J17+'CONTRACTACIO 3r TR 2023'!J17+'CONTRACTACIO 4t TR 2023'!J17</f>
        <v>0</v>
      </c>
      <c r="K17" s="21" t="str">
        <f t="shared" si="3"/>
        <v/>
      </c>
      <c r="L17" s="9">
        <f>'CONTRACTACIO 1r TR 2023'!L17+'CONTRACTACIO 2n TR 2023'!L17+'CONTRACTACIO 3r TR 2023'!L17+'CONTRACTACIO 4t TR 2023'!L17</f>
        <v>0</v>
      </c>
      <c r="M17" s="20" t="str">
        <f t="shared" si="4"/>
        <v/>
      </c>
      <c r="N17" s="13">
        <f>'CONTRACTACIO 1r TR 2023'!N17+'CONTRACTACIO 2n TR 2023'!N17+'CONTRACTACIO 3r TR 2023'!N17+'CONTRACTACIO 4t TR 2023'!N17</f>
        <v>0</v>
      </c>
      <c r="O17" s="13">
        <f>'CONTRACTACIO 1r TR 2023'!O17+'CONTRACTACIO 2n TR 2023'!O17+'CONTRACTACIO 3r TR 2023'!O17+'CONTRACTACIO 4t TR 2023'!O17</f>
        <v>0</v>
      </c>
      <c r="P17" s="21" t="str">
        <f t="shared" si="5"/>
        <v/>
      </c>
      <c r="Q17" s="9">
        <f>'CONTRACTACIO 1r TR 2023'!Q17+'CONTRACTACIO 2n TR 2023'!Q17+'CONTRACTACIO 3r TR 2023'!Q17+'CONTRACTACIO 4t TR 2023'!Q17</f>
        <v>0</v>
      </c>
      <c r="R17" s="20" t="str">
        <f t="shared" si="6"/>
        <v/>
      </c>
      <c r="S17" s="13">
        <f>'CONTRACTACIO 1r TR 2023'!S17+'CONTRACTACIO 2n TR 2023'!S17+'CONTRACTACIO 3r TR 2023'!S17+'CONTRACTACIO 4t TR 2023'!S17</f>
        <v>0</v>
      </c>
      <c r="T17" s="13">
        <f>'CONTRACTACIO 1r TR 2023'!T17+'CONTRACTACIO 2n TR 2023'!T17+'CONTRACTACIO 3r TR 2023'!T17+'CONTRACTACIO 4t TR 2023'!T17</f>
        <v>0</v>
      </c>
      <c r="U17" s="21" t="str">
        <f t="shared" si="7"/>
        <v/>
      </c>
      <c r="V17" s="9">
        <f>'CONTRACTACIO 1r TR 2023'!AA17+'CONTRACTACIO 2n TR 2023'!AA17+'CONTRACTACIO 3r TR 2023'!AA17+'CONTRACTACIO 4t TR 2023'!AA17</f>
        <v>0</v>
      </c>
      <c r="W17" s="20" t="str">
        <f t="shared" si="8"/>
        <v/>
      </c>
      <c r="X17" s="13">
        <f>'CONTRACTACIO 1r TR 2023'!AC17+'CONTRACTACIO 2n TR 2023'!AC17+'CONTRACTACIO 3r TR 2023'!AC17+'CONTRACTACIO 4t TR 2023'!AC17</f>
        <v>0</v>
      </c>
      <c r="Y17" s="13">
        <f>'CONTRACTACIO 1r TR 2023'!AD17+'CONTRACTACIO 2n TR 2023'!AD17+'CONTRACTACIO 3r TR 2023'!AD17+'CONTRACTACIO 4t TR 2023'!AD17</f>
        <v>0</v>
      </c>
      <c r="Z17" s="21" t="str">
        <f t="shared" si="9"/>
        <v/>
      </c>
      <c r="AA17" s="9">
        <f>'CONTRACTACIO 1r TR 2023'!V17+'CONTRACTACIO 2n TR 2023'!V17+'CONTRACTACIO 3r TR 2023'!V17+'CONTRACTACIO 4t TR 2023'!V17</f>
        <v>0</v>
      </c>
      <c r="AB17" s="20" t="str">
        <f t="shared" si="10"/>
        <v/>
      </c>
      <c r="AC17" s="13">
        <f>'CONTRACTACIO 1r TR 2023'!X17+'CONTRACTACIO 2n TR 2023'!X17+'CONTRACTACIO 3r TR 2023'!X17+'CONTRACTACIO 4t TR 2023'!X17</f>
        <v>0</v>
      </c>
      <c r="AD17" s="13">
        <f>'CONTRACTACIO 1r TR 2023'!Y17+'CONTRACTACIO 2n TR 2023'!Y17+'CONTRACTACIO 3r TR 2023'!Y17+'CONTRACTACIO 4t TR 2023'!Y17</f>
        <v>0</v>
      </c>
      <c r="AE17" s="21" t="str">
        <f t="shared" si="11"/>
        <v/>
      </c>
    </row>
    <row r="18" spans="1:31" s="40" customFormat="1" ht="36" customHeight="1" x14ac:dyDescent="0.25">
      <c r="A18" s="42" t="s">
        <v>33</v>
      </c>
      <c r="B18" s="9">
        <f>'CONTRACTACIO 1r TR 2023'!B18+'CONTRACTACIO 2n TR 2023'!B18+'CONTRACTACIO 3r TR 2023'!B18+'CONTRACTACIO 4t TR 2023'!B18</f>
        <v>0</v>
      </c>
      <c r="C18" s="20" t="str">
        <f t="shared" si="0"/>
        <v/>
      </c>
      <c r="D18" s="13">
        <f>'CONTRACTACIO 1r TR 2023'!D18+'CONTRACTACIO 2n TR 2023'!D18+'CONTRACTACIO 3r TR 2023'!D18+'CONTRACTACIO 4t TR 2023'!D18</f>
        <v>0</v>
      </c>
      <c r="E18" s="13">
        <f>'CONTRACTACIO 1r TR 2023'!E18+'CONTRACTACIO 2n TR 2023'!E18+'CONTRACTACIO 3r TR 2023'!E18+'CONTRACTACIO 4t TR 2023'!E18</f>
        <v>0</v>
      </c>
      <c r="F18" s="21" t="str">
        <f t="shared" si="1"/>
        <v/>
      </c>
      <c r="G18" s="9">
        <f>'CONTRACTACIO 1r TR 2023'!G18+'CONTRACTACIO 2n TR 2023'!G18+'CONTRACTACIO 3r TR 2023'!G18+'CONTRACTACIO 4t TR 2023'!G18</f>
        <v>2</v>
      </c>
      <c r="H18" s="20">
        <f t="shared" si="2"/>
        <v>2.7397260273972601E-2</v>
      </c>
      <c r="I18" s="13">
        <f>'CONTRACTACIO 1r TR 2023'!I18+'CONTRACTACIO 2n TR 2023'!I18+'CONTRACTACIO 3r TR 2023'!I18+'CONTRACTACIO 4t TR 2023'!I18</f>
        <v>44422</v>
      </c>
      <c r="J18" s="13">
        <f>'CONTRACTACIO 1r TR 2023'!J18+'CONTRACTACIO 2n TR 2023'!J18+'CONTRACTACIO 3r TR 2023'!J18+'CONTRACTACIO 4t TR 2023'!J18</f>
        <v>53750.62</v>
      </c>
      <c r="K18" s="21">
        <f t="shared" si="3"/>
        <v>9.3175795076356566E-2</v>
      </c>
      <c r="L18" s="9">
        <f>'CONTRACTACIO 1r TR 2023'!L18+'CONTRACTACIO 2n TR 2023'!L18+'CONTRACTACIO 3r TR 2023'!L18+'CONTRACTACIO 4t TR 2023'!L18</f>
        <v>0</v>
      </c>
      <c r="M18" s="20" t="str">
        <f t="shared" si="4"/>
        <v/>
      </c>
      <c r="N18" s="13">
        <f>'CONTRACTACIO 1r TR 2023'!N18+'CONTRACTACIO 2n TR 2023'!N18+'CONTRACTACIO 3r TR 2023'!N18+'CONTRACTACIO 4t TR 2023'!N18</f>
        <v>0</v>
      </c>
      <c r="O18" s="13">
        <f>'CONTRACTACIO 1r TR 2023'!O18+'CONTRACTACIO 2n TR 2023'!O18+'CONTRACTACIO 3r TR 2023'!O18+'CONTRACTACIO 4t TR 2023'!O18</f>
        <v>0</v>
      </c>
      <c r="P18" s="21" t="str">
        <f t="shared" si="5"/>
        <v/>
      </c>
      <c r="Q18" s="9">
        <f>'CONTRACTACIO 1r TR 2023'!Q18+'CONTRACTACIO 2n TR 2023'!Q18+'CONTRACTACIO 3r TR 2023'!Q18+'CONTRACTACIO 4t TR 2023'!Q18</f>
        <v>0</v>
      </c>
      <c r="R18" s="20" t="str">
        <f t="shared" si="6"/>
        <v/>
      </c>
      <c r="S18" s="13">
        <f>'CONTRACTACIO 1r TR 2023'!S18+'CONTRACTACIO 2n TR 2023'!S18+'CONTRACTACIO 3r TR 2023'!S18+'CONTRACTACIO 4t TR 2023'!S18</f>
        <v>0</v>
      </c>
      <c r="T18" s="13">
        <f>'CONTRACTACIO 1r TR 2023'!T18+'CONTRACTACIO 2n TR 2023'!T18+'CONTRACTACIO 3r TR 2023'!T18+'CONTRACTACIO 4t TR 2023'!T18</f>
        <v>0</v>
      </c>
      <c r="U18" s="21" t="str">
        <f t="shared" si="7"/>
        <v/>
      </c>
      <c r="V18" s="9">
        <f>'CONTRACTACIO 1r TR 2023'!AA18+'CONTRACTACIO 2n TR 2023'!AA18+'CONTRACTACIO 3r TR 2023'!AA18+'CONTRACTACIO 4t TR 2023'!AA18</f>
        <v>0</v>
      </c>
      <c r="W18" s="20" t="str">
        <f t="shared" si="8"/>
        <v/>
      </c>
      <c r="X18" s="13">
        <f>'CONTRACTACIO 1r TR 2023'!AC18+'CONTRACTACIO 2n TR 2023'!AC18+'CONTRACTACIO 3r TR 2023'!AC18+'CONTRACTACIO 4t TR 2023'!AC18</f>
        <v>0</v>
      </c>
      <c r="Y18" s="13">
        <f>'CONTRACTACIO 1r TR 2023'!AD18+'CONTRACTACIO 2n TR 2023'!AD18+'CONTRACTACIO 3r TR 2023'!AD18+'CONTRACTACIO 4t TR 2023'!AD18</f>
        <v>0</v>
      </c>
      <c r="Z18" s="21" t="str">
        <f t="shared" si="9"/>
        <v/>
      </c>
      <c r="AA18" s="9">
        <f>'CONTRACTACIO 1r TR 2023'!V18+'CONTRACTACIO 2n TR 2023'!V18+'CONTRACTACIO 3r TR 2023'!V18+'CONTRACTACIO 4t TR 2023'!V18</f>
        <v>0</v>
      </c>
      <c r="AB18" s="20" t="str">
        <f t="shared" si="10"/>
        <v/>
      </c>
      <c r="AC18" s="13">
        <f>'CONTRACTACIO 1r TR 2023'!X18+'CONTRACTACIO 2n TR 2023'!X18+'CONTRACTACIO 3r TR 2023'!X18+'CONTRACTACIO 4t TR 2023'!X18</f>
        <v>0</v>
      </c>
      <c r="AD18" s="13">
        <f>'CONTRACTACIO 1r TR 2023'!Y18+'CONTRACTACIO 2n TR 2023'!Y18+'CONTRACTACIO 3r TR 2023'!Y18+'CONTRACTACIO 4t TR 2023'!Y18</f>
        <v>0</v>
      </c>
      <c r="AE18" s="21" t="str">
        <f t="shared" si="11"/>
        <v/>
      </c>
    </row>
    <row r="19" spans="1:31" s="40" customFormat="1" ht="36" customHeight="1" x14ac:dyDescent="0.25">
      <c r="A19" s="42" t="s">
        <v>28</v>
      </c>
      <c r="B19" s="9">
        <f>'CONTRACTACIO 1r TR 2023'!B19+'CONTRACTACIO 2n TR 2023'!B19+'CONTRACTACIO 3r TR 2023'!B19+'CONTRACTACIO 4t TR 2023'!B19</f>
        <v>0</v>
      </c>
      <c r="C19" s="20" t="str">
        <f t="shared" si="0"/>
        <v/>
      </c>
      <c r="D19" s="13">
        <f>'CONTRACTACIO 1r TR 2023'!D19+'CONTRACTACIO 2n TR 2023'!D19+'CONTRACTACIO 3r TR 2023'!D19+'CONTRACTACIO 4t TR 2023'!D19</f>
        <v>0</v>
      </c>
      <c r="E19" s="13">
        <f>'CONTRACTACIO 1r TR 2023'!E19+'CONTRACTACIO 2n TR 2023'!E19+'CONTRACTACIO 3r TR 2023'!E19+'CONTRACTACIO 4t TR 2023'!E19</f>
        <v>0</v>
      </c>
      <c r="F19" s="21" t="str">
        <f t="shared" si="1"/>
        <v/>
      </c>
      <c r="G19" s="9">
        <f>'CONTRACTACIO 1r TR 2023'!G19+'CONTRACTACIO 2n TR 2023'!G19+'CONTRACTACIO 3r TR 2023'!G19+'CONTRACTACIO 4t TR 2023'!G19</f>
        <v>0</v>
      </c>
      <c r="H19" s="20" t="str">
        <f t="shared" si="2"/>
        <v/>
      </c>
      <c r="I19" s="13">
        <f>'CONTRACTACIO 1r TR 2023'!I19+'CONTRACTACIO 2n TR 2023'!I19+'CONTRACTACIO 3r TR 2023'!I19+'CONTRACTACIO 4t TR 2023'!I19</f>
        <v>0</v>
      </c>
      <c r="J19" s="13">
        <f>'CONTRACTACIO 1r TR 2023'!J19+'CONTRACTACIO 2n TR 2023'!J19+'CONTRACTACIO 3r TR 2023'!J19+'CONTRACTACIO 4t TR 2023'!J19</f>
        <v>0</v>
      </c>
      <c r="K19" s="21" t="str">
        <f t="shared" si="3"/>
        <v/>
      </c>
      <c r="L19" s="9">
        <f>'CONTRACTACIO 1r TR 2023'!L19+'CONTRACTACIO 2n TR 2023'!L19+'CONTRACTACIO 3r TR 2023'!L19+'CONTRACTACIO 4t TR 2023'!L19</f>
        <v>0</v>
      </c>
      <c r="M19" s="20" t="str">
        <f t="shared" si="4"/>
        <v/>
      </c>
      <c r="N19" s="13">
        <f>'CONTRACTACIO 1r TR 2023'!N19+'CONTRACTACIO 2n TR 2023'!N19+'CONTRACTACIO 3r TR 2023'!N19+'CONTRACTACIO 4t TR 2023'!N19</f>
        <v>0</v>
      </c>
      <c r="O19" s="13">
        <f>'CONTRACTACIO 1r TR 2023'!O19+'CONTRACTACIO 2n TR 2023'!O19+'CONTRACTACIO 3r TR 2023'!O19+'CONTRACTACIO 4t TR 2023'!O19</f>
        <v>0</v>
      </c>
      <c r="P19" s="21" t="str">
        <f t="shared" si="5"/>
        <v/>
      </c>
      <c r="Q19" s="9">
        <f>'CONTRACTACIO 1r TR 2023'!Q19+'CONTRACTACIO 2n TR 2023'!Q19+'CONTRACTACIO 3r TR 2023'!Q19+'CONTRACTACIO 4t TR 2023'!Q19</f>
        <v>0</v>
      </c>
      <c r="R19" s="20" t="str">
        <f t="shared" si="6"/>
        <v/>
      </c>
      <c r="S19" s="13">
        <f>'CONTRACTACIO 1r TR 2023'!S19+'CONTRACTACIO 2n TR 2023'!S19+'CONTRACTACIO 3r TR 2023'!S19+'CONTRACTACIO 4t TR 2023'!S19</f>
        <v>0</v>
      </c>
      <c r="T19" s="13">
        <f>'CONTRACTACIO 1r TR 2023'!T19+'CONTRACTACIO 2n TR 2023'!T19+'CONTRACTACIO 3r TR 2023'!T19+'CONTRACTACIO 4t TR 2023'!T19</f>
        <v>0</v>
      </c>
      <c r="U19" s="21" t="str">
        <f t="shared" si="7"/>
        <v/>
      </c>
      <c r="V19" s="9">
        <f>'CONTRACTACIO 1r TR 2023'!AA19+'CONTRACTACIO 2n TR 2023'!AA19+'CONTRACTACIO 3r TR 2023'!AA19+'CONTRACTACIO 4t TR 2023'!AA19</f>
        <v>0</v>
      </c>
      <c r="W19" s="20" t="str">
        <f t="shared" si="8"/>
        <v/>
      </c>
      <c r="X19" s="13">
        <f>'CONTRACTACIO 1r TR 2023'!AC19+'CONTRACTACIO 2n TR 2023'!AC19+'CONTRACTACIO 3r TR 2023'!AC19+'CONTRACTACIO 4t TR 2023'!AC19</f>
        <v>0</v>
      </c>
      <c r="Y19" s="13">
        <f>'CONTRACTACIO 1r TR 2023'!AD19+'CONTRACTACIO 2n TR 2023'!AD19+'CONTRACTACIO 3r TR 2023'!AD19+'CONTRACTACIO 4t TR 2023'!AD19</f>
        <v>0</v>
      </c>
      <c r="Z19" s="21" t="str">
        <f t="shared" si="9"/>
        <v/>
      </c>
      <c r="AA19" s="9">
        <f>'CONTRACTACIO 1r TR 2023'!V19+'CONTRACTACIO 2n TR 2023'!V19+'CONTRACTACIO 3r TR 2023'!V19+'CONTRACTACIO 4t TR 2023'!V19</f>
        <v>0</v>
      </c>
      <c r="AB19" s="20" t="str">
        <f t="shared" si="10"/>
        <v/>
      </c>
      <c r="AC19" s="13">
        <f>'CONTRACTACIO 1r TR 2023'!X19+'CONTRACTACIO 2n TR 2023'!X19+'CONTRACTACIO 3r TR 2023'!X19+'CONTRACTACIO 4t TR 2023'!X19</f>
        <v>0</v>
      </c>
      <c r="AD19" s="13">
        <f>'CONTRACTACIO 1r TR 2023'!Y19+'CONTRACTACIO 2n TR 2023'!Y19+'CONTRACTACIO 3r TR 2023'!Y19+'CONTRACTACIO 4t TR 2023'!Y19</f>
        <v>0</v>
      </c>
      <c r="AE19" s="21" t="str">
        <f t="shared" si="11"/>
        <v/>
      </c>
    </row>
    <row r="20" spans="1:31" s="40" customFormat="1" ht="36" customHeight="1" x14ac:dyDescent="0.25">
      <c r="A20" s="43" t="s">
        <v>29</v>
      </c>
      <c r="B20" s="9">
        <f>'CONTRACTACIO 1r TR 2023'!B20+'CONTRACTACIO 2n TR 2023'!B20+'CONTRACTACIO 3r TR 2023'!B20+'CONTRACTACIO 4t TR 2023'!B20</f>
        <v>3</v>
      </c>
      <c r="C20" s="20">
        <f t="shared" si="0"/>
        <v>1</v>
      </c>
      <c r="D20" s="13">
        <f>'CONTRACTACIO 1r TR 2023'!D20+'CONTRACTACIO 2n TR 2023'!D20+'CONTRACTACIO 3r TR 2023'!D20+'CONTRACTACIO 4t TR 2023'!D20</f>
        <v>38795</v>
      </c>
      <c r="E20" s="13">
        <f>'CONTRACTACIO 1r TR 2023'!E20+'CONTRACTACIO 2n TR 2023'!E20+'CONTRACTACIO 3r TR 2023'!E20+'CONTRACTACIO 4t TR 2023'!E20</f>
        <v>46941.95</v>
      </c>
      <c r="F20" s="21">
        <f t="shared" si="1"/>
        <v>1</v>
      </c>
      <c r="G20" s="9">
        <f>'CONTRACTACIO 1r TR 2023'!G20+'CONTRACTACIO 2n TR 2023'!G20+'CONTRACTACIO 3r TR 2023'!G20+'CONTRACTACIO 4t TR 2023'!G20</f>
        <v>70</v>
      </c>
      <c r="H20" s="20">
        <f t="shared" si="2"/>
        <v>0.95890410958904104</v>
      </c>
      <c r="I20" s="13">
        <f>'CONTRACTACIO 1r TR 2023'!I20+'CONTRACTACIO 2n TR 2023'!I20+'CONTRACTACIO 3r TR 2023'!I20+'CONTRACTACIO 4t TR 2023'!I20</f>
        <v>376886.26619834709</v>
      </c>
      <c r="J20" s="13">
        <f>'CONTRACTACIO 1r TR 2023'!J20+'CONTRACTACIO 2n TR 2023'!J20+'CONTRACTACIO 3r TR 2023'!J20+'CONTRACTACIO 4t TR 2023'!J20</f>
        <v>456032.37</v>
      </c>
      <c r="K20" s="21">
        <f t="shared" si="3"/>
        <v>0.79052443777030312</v>
      </c>
      <c r="L20" s="9">
        <f>'CONTRACTACIO 1r TR 2023'!L20+'CONTRACTACIO 2n TR 2023'!L20+'CONTRACTACIO 3r TR 2023'!L20+'CONTRACTACIO 4t TR 2023'!L20</f>
        <v>23</v>
      </c>
      <c r="M20" s="20">
        <f t="shared" si="4"/>
        <v>1</v>
      </c>
      <c r="N20" s="13">
        <f>'CONTRACTACIO 1r TR 2023'!N20+'CONTRACTACIO 2n TR 2023'!N20+'CONTRACTACIO 3r TR 2023'!N20+'CONTRACTACIO 4t TR 2023'!N20</f>
        <v>116536.97520661158</v>
      </c>
      <c r="O20" s="13">
        <f>'CONTRACTACIO 1r TR 2023'!O20+'CONTRACTACIO 2n TR 2023'!O20+'CONTRACTACIO 3r TR 2023'!O20+'CONTRACTACIO 4t TR 2023'!O20</f>
        <v>141009.74</v>
      </c>
      <c r="P20" s="21">
        <f t="shared" si="5"/>
        <v>1</v>
      </c>
      <c r="Q20" s="9">
        <f>'CONTRACTACIO 1r TR 2023'!Q20+'CONTRACTACIO 2n TR 2023'!Q20+'CONTRACTACIO 3r TR 2023'!Q20+'CONTRACTACIO 4t TR 2023'!Q20</f>
        <v>0</v>
      </c>
      <c r="R20" s="20" t="str">
        <f t="shared" si="6"/>
        <v/>
      </c>
      <c r="S20" s="13">
        <f>'CONTRACTACIO 1r TR 2023'!S20+'CONTRACTACIO 2n TR 2023'!S20+'CONTRACTACIO 3r TR 2023'!S20+'CONTRACTACIO 4t TR 2023'!S20</f>
        <v>0</v>
      </c>
      <c r="T20" s="13">
        <f>'CONTRACTACIO 1r TR 2023'!T20+'CONTRACTACIO 2n TR 2023'!T20+'CONTRACTACIO 3r TR 2023'!T20+'CONTRACTACIO 4t TR 2023'!T20</f>
        <v>0</v>
      </c>
      <c r="U20" s="21" t="str">
        <f t="shared" si="7"/>
        <v/>
      </c>
      <c r="V20" s="9">
        <f>'CONTRACTACIO 1r TR 2023'!AA20+'CONTRACTACIO 2n TR 2023'!AA20+'CONTRACTACIO 3r TR 2023'!AA20+'CONTRACTACIO 4t TR 2023'!AA20</f>
        <v>0</v>
      </c>
      <c r="W20" s="20" t="str">
        <f t="shared" si="8"/>
        <v/>
      </c>
      <c r="X20" s="13">
        <f>'CONTRACTACIO 1r TR 2023'!AC20+'CONTRACTACIO 2n TR 2023'!AC20+'CONTRACTACIO 3r TR 2023'!AC20+'CONTRACTACIO 4t TR 2023'!AC20</f>
        <v>0</v>
      </c>
      <c r="Y20" s="13">
        <f>'CONTRACTACIO 1r TR 2023'!AD20+'CONTRACTACIO 2n TR 2023'!AD20+'CONTRACTACIO 3r TR 2023'!AD20+'CONTRACTACIO 4t TR 2023'!AD20</f>
        <v>0</v>
      </c>
      <c r="Z20" s="21" t="str">
        <f t="shared" si="9"/>
        <v/>
      </c>
      <c r="AA20" s="9">
        <f>'CONTRACTACIO 1r TR 2023'!V20+'CONTRACTACIO 2n TR 2023'!V20+'CONTRACTACIO 3r TR 2023'!V20+'CONTRACTACIO 4t TR 2023'!V20</f>
        <v>0</v>
      </c>
      <c r="AB20" s="20" t="str">
        <f t="shared" si="10"/>
        <v/>
      </c>
      <c r="AC20" s="13">
        <f>'CONTRACTACIO 1r TR 2023'!X20+'CONTRACTACIO 2n TR 2023'!X20+'CONTRACTACIO 3r TR 2023'!X20+'CONTRACTACIO 4t TR 2023'!X20</f>
        <v>0</v>
      </c>
      <c r="AD20" s="13">
        <f>'CONTRACTACIO 1r TR 2023'!Y20+'CONTRACTACIO 2n TR 2023'!Y20+'CONTRACTACIO 3r TR 2023'!Y20+'CONTRACTACIO 4t TR 2023'!Y20</f>
        <v>0</v>
      </c>
      <c r="AE20" s="21" t="str">
        <f t="shared" si="11"/>
        <v/>
      </c>
    </row>
    <row r="21" spans="1:31" s="40" customFormat="1" ht="39.950000000000003" hidden="1" customHeight="1" x14ac:dyDescent="0.25">
      <c r="A21" s="44" t="s">
        <v>35</v>
      </c>
      <c r="B21" s="9">
        <f>'CONTRACTACIO 1r TR 2023'!B21+'CONTRACTACIO 2n TR 2023'!B21+'CONTRACTACIO 3r TR 2023'!B21+'CONTRACTACIO 4t TR 2023'!B21</f>
        <v>0</v>
      </c>
      <c r="C21" s="20" t="str">
        <f t="shared" si="0"/>
        <v/>
      </c>
      <c r="D21" s="13">
        <f>'CONTRACTACIO 1r TR 2023'!D21+'CONTRACTACIO 2n TR 2023'!D21+'CONTRACTACIO 3r TR 2023'!D21+'CONTRACTACIO 4t TR 2023'!D21</f>
        <v>0</v>
      </c>
      <c r="E21" s="13">
        <f>'CONTRACTACIO 1r TR 2023'!E21+'CONTRACTACIO 2n TR 2023'!E21+'CONTRACTACIO 3r TR 2023'!E21+'CONTRACTACIO 4t TR 2023'!E21</f>
        <v>0</v>
      </c>
      <c r="F21" s="21" t="str">
        <f t="shared" si="1"/>
        <v/>
      </c>
      <c r="G21" s="9">
        <f>'CONTRACTACIO 1r TR 2023'!G21+'CONTRACTACIO 2n TR 2023'!G21+'CONTRACTACIO 3r TR 2023'!G21+'CONTRACTACIO 4t TR 2023'!G21</f>
        <v>0</v>
      </c>
      <c r="H21" s="20" t="str">
        <f t="shared" si="2"/>
        <v/>
      </c>
      <c r="I21" s="13">
        <f>'CONTRACTACIO 1r TR 2023'!I21+'CONTRACTACIO 2n TR 2023'!I21+'CONTRACTACIO 3r TR 2023'!I21+'CONTRACTACIO 4t TR 2023'!I21</f>
        <v>0</v>
      </c>
      <c r="J21" s="13">
        <f>'CONTRACTACIO 1r TR 2023'!J21+'CONTRACTACIO 2n TR 2023'!J21+'CONTRACTACIO 3r TR 2023'!J21+'CONTRACTACIO 4t TR 2023'!J21</f>
        <v>0</v>
      </c>
      <c r="K21" s="21" t="str">
        <f t="shared" si="3"/>
        <v/>
      </c>
      <c r="L21" s="9">
        <f>'CONTRACTACIO 1r TR 2023'!L21+'CONTRACTACIO 2n TR 2023'!L21+'CONTRACTACIO 3r TR 2023'!L21+'CONTRACTACIO 4t TR 2023'!L21</f>
        <v>0</v>
      </c>
      <c r="M21" s="20" t="str">
        <f t="shared" si="4"/>
        <v/>
      </c>
      <c r="N21" s="13">
        <f>'CONTRACTACIO 1r TR 2023'!N21+'CONTRACTACIO 2n TR 2023'!N21+'CONTRACTACIO 3r TR 2023'!N21+'CONTRACTACIO 4t TR 2023'!N21</f>
        <v>0</v>
      </c>
      <c r="O21" s="13">
        <f>'CONTRACTACIO 1r TR 2023'!O21+'CONTRACTACIO 2n TR 2023'!O21+'CONTRACTACIO 3r TR 2023'!O21+'CONTRACTACIO 4t TR 2023'!O21</f>
        <v>0</v>
      </c>
      <c r="P21" s="21" t="str">
        <f t="shared" si="5"/>
        <v/>
      </c>
      <c r="Q21" s="9">
        <f>'CONTRACTACIO 1r TR 2023'!Q21+'CONTRACTACIO 2n TR 2023'!Q21+'CONTRACTACIO 3r TR 2023'!Q21+'CONTRACTACIO 4t TR 2023'!Q21</f>
        <v>0</v>
      </c>
      <c r="R21" s="20" t="str">
        <f t="shared" si="6"/>
        <v/>
      </c>
      <c r="S21" s="13">
        <f>'CONTRACTACIO 1r TR 2023'!S21+'CONTRACTACIO 2n TR 2023'!S21+'CONTRACTACIO 3r TR 2023'!S21+'CONTRACTACIO 4t TR 2023'!S21</f>
        <v>0</v>
      </c>
      <c r="T21" s="13">
        <f>'CONTRACTACIO 1r TR 2023'!T21+'CONTRACTACIO 2n TR 2023'!T21+'CONTRACTACIO 3r TR 2023'!T21+'CONTRACTACIO 4t TR 2023'!T21</f>
        <v>0</v>
      </c>
      <c r="U21" s="21" t="str">
        <f t="shared" si="7"/>
        <v/>
      </c>
      <c r="V21" s="9">
        <f>'CONTRACTACIO 1r TR 2023'!AA21+'CONTRACTACIO 2n TR 2023'!AA21+'CONTRACTACIO 3r TR 2023'!AA21+'CONTRACTACIO 4t TR 2023'!AA21</f>
        <v>0</v>
      </c>
      <c r="W21" s="20" t="str">
        <f t="shared" si="8"/>
        <v/>
      </c>
      <c r="X21" s="13">
        <f>'CONTRACTACIO 1r TR 2023'!AC21+'CONTRACTACIO 2n TR 2023'!AC21+'CONTRACTACIO 3r TR 2023'!AC21+'CONTRACTACIO 4t TR 2023'!AC21</f>
        <v>0</v>
      </c>
      <c r="Y21" s="13">
        <f>'CONTRACTACIO 1r TR 2023'!AD21+'CONTRACTACIO 2n TR 2023'!AD21+'CONTRACTACIO 3r TR 2023'!AD21+'CONTRACTACIO 4t TR 2023'!AD21</f>
        <v>0</v>
      </c>
      <c r="Z21" s="21" t="str">
        <f t="shared" si="9"/>
        <v/>
      </c>
      <c r="AA21" s="9">
        <f>'CONTRACTACIO 1r TR 2023'!V21+'CONTRACTACIO 2n TR 2023'!V21+'CONTRACTACIO 3r TR 2023'!V21+'CONTRACTACIO 4t TR 2023'!V21</f>
        <v>0</v>
      </c>
      <c r="AB21" s="20" t="str">
        <f t="shared" si="10"/>
        <v/>
      </c>
      <c r="AC21" s="13">
        <f>'CONTRACTACIO 1r TR 2023'!X21+'CONTRACTACIO 2n TR 2023'!X21+'CONTRACTACIO 3r TR 2023'!X21+'CONTRACTACIO 4t TR 2023'!X21</f>
        <v>0</v>
      </c>
      <c r="AD21" s="13">
        <f>'CONTRACTACIO 1r TR 2023'!Y21+'CONTRACTACIO 2n TR 2023'!Y21+'CONTRACTACIO 3r TR 2023'!Y21+'CONTRACTACIO 4t TR 2023'!Y21</f>
        <v>0</v>
      </c>
      <c r="AE21" s="21" t="str">
        <f t="shared" si="11"/>
        <v/>
      </c>
    </row>
    <row r="22" spans="1:31" s="40" customFormat="1" ht="39.950000000000003" customHeight="1" x14ac:dyDescent="0.25">
      <c r="A22" s="86" t="s">
        <v>45</v>
      </c>
      <c r="B22" s="9">
        <f>'CONTRACTACIO 1r TR 2023'!B22+'CONTRACTACIO 2n TR 2023'!B22+'CONTRACTACIO 3r TR 2023'!B22+'CONTRACTACIO 4t TR 2023'!B22</f>
        <v>0</v>
      </c>
      <c r="C22" s="20" t="str">
        <f t="shared" si="0"/>
        <v/>
      </c>
      <c r="D22" s="13">
        <f>'CONTRACTACIO 1r TR 2023'!D22+'CONTRACTACIO 2n TR 2023'!D22+'CONTRACTACIO 3r TR 2023'!D22+'CONTRACTACIO 4t TR 2023'!D22</f>
        <v>0</v>
      </c>
      <c r="E22" s="14">
        <f>'CONTRACTACIO 1r TR 2023'!E22+'CONTRACTACIO 2n TR 2023'!E22+'CONTRACTACIO 3r TR 2023'!E22+'CONTRACTACIO 4t TR 2023'!E22</f>
        <v>0</v>
      </c>
      <c r="F22" s="21" t="str">
        <f t="shared" si="1"/>
        <v/>
      </c>
      <c r="G22" s="9">
        <f>'CONTRACTACIO 1r TR 2023'!G22+'CONTRACTACIO 2n TR 2023'!G22+'CONTRACTACIO 3r TR 2023'!G22+'CONTRACTACIO 4t TR 2023'!G22</f>
        <v>0</v>
      </c>
      <c r="H22" s="20" t="str">
        <f t="shared" si="2"/>
        <v/>
      </c>
      <c r="I22" s="13">
        <f>'CONTRACTACIO 1r TR 2023'!I22+'CONTRACTACIO 2n TR 2023'!I22+'CONTRACTACIO 3r TR 2023'!I22+'CONTRACTACIO 4t TR 2023'!I22</f>
        <v>0</v>
      </c>
      <c r="J22" s="14">
        <f>'CONTRACTACIO 1r TR 2023'!J22+'CONTRACTACIO 2n TR 2023'!J22+'CONTRACTACIO 3r TR 2023'!J22+'CONTRACTACIO 4t TR 2023'!J22</f>
        <v>0</v>
      </c>
      <c r="K22" s="21" t="str">
        <f t="shared" si="3"/>
        <v/>
      </c>
      <c r="L22" s="9">
        <f>'CONTRACTACIO 1r TR 2023'!L22+'CONTRACTACIO 2n TR 2023'!L22+'CONTRACTACIO 3r TR 2023'!L22+'CONTRACTACIO 4t TR 2023'!L22</f>
        <v>0</v>
      </c>
      <c r="M22" s="20" t="str">
        <f t="shared" si="4"/>
        <v/>
      </c>
      <c r="N22" s="13">
        <f>'CONTRACTACIO 1r TR 2023'!N22+'CONTRACTACIO 2n TR 2023'!N22+'CONTRACTACIO 3r TR 2023'!N22+'CONTRACTACIO 4t TR 2023'!N22</f>
        <v>0</v>
      </c>
      <c r="O22" s="14">
        <f>'CONTRACTACIO 1r TR 2023'!O22+'CONTRACTACIO 2n TR 2023'!O22+'CONTRACTACIO 3r TR 2023'!O22+'CONTRACTACIO 4t TR 2023'!O22</f>
        <v>0</v>
      </c>
      <c r="P22" s="21" t="str">
        <f t="shared" si="5"/>
        <v/>
      </c>
      <c r="Q22" s="9">
        <f>'CONTRACTACIO 1r TR 2023'!Q22+'CONTRACTACIO 2n TR 2023'!Q22+'CONTRACTACIO 3r TR 2023'!Q22+'CONTRACTACIO 4t TR 2023'!Q22</f>
        <v>0</v>
      </c>
      <c r="R22" s="20" t="str">
        <f t="shared" si="6"/>
        <v/>
      </c>
      <c r="S22" s="13">
        <f>'CONTRACTACIO 1r TR 2023'!S22+'CONTRACTACIO 2n TR 2023'!S22+'CONTRACTACIO 3r TR 2023'!S22+'CONTRACTACIO 4t TR 2023'!S22</f>
        <v>0</v>
      </c>
      <c r="T22" s="14">
        <f>'CONTRACTACIO 1r TR 2023'!T22+'CONTRACTACIO 2n TR 2023'!T22+'CONTRACTACIO 3r TR 2023'!T22+'CONTRACTACIO 4t TR 2023'!T22</f>
        <v>0</v>
      </c>
      <c r="U22" s="21" t="str">
        <f t="shared" si="7"/>
        <v/>
      </c>
      <c r="V22" s="9">
        <f>'CONTRACTACIO 1r TR 2023'!AA22+'CONTRACTACIO 2n TR 2023'!AA22+'CONTRACTACIO 3r TR 2023'!AA22+'CONTRACTACIO 4t TR 2023'!AA22</f>
        <v>0</v>
      </c>
      <c r="W22" s="20" t="str">
        <f t="shared" si="8"/>
        <v/>
      </c>
      <c r="X22" s="13">
        <f>'CONTRACTACIO 1r TR 2023'!AC22+'CONTRACTACIO 2n TR 2023'!AC22+'CONTRACTACIO 3r TR 2023'!AC22+'CONTRACTACIO 4t TR 2023'!AC22</f>
        <v>0</v>
      </c>
      <c r="Y22" s="14">
        <f>'CONTRACTACIO 1r TR 2023'!AD22+'CONTRACTACIO 2n TR 2023'!AD22+'CONTRACTACIO 3r TR 2023'!AD22+'CONTRACTACIO 4t TR 2023'!AD22</f>
        <v>0</v>
      </c>
      <c r="Z22" s="21" t="str">
        <f t="shared" si="9"/>
        <v/>
      </c>
      <c r="AA22" s="9">
        <f>'CONTRACTACIO 1r TR 2023'!V22+'CONTRACTACIO 2n TR 2023'!V22+'CONTRACTACIO 3r TR 2023'!V22+'CONTRACTACIO 4t TR 2023'!V22</f>
        <v>0</v>
      </c>
      <c r="AB22" s="20" t="str">
        <f t="shared" si="10"/>
        <v/>
      </c>
      <c r="AC22" s="13">
        <f>'CONTRACTACIO 1r TR 2023'!X22+'CONTRACTACIO 2n TR 2023'!X22+'CONTRACTACIO 3r TR 2023'!X22+'CONTRACTACIO 4t TR 2023'!X22</f>
        <v>0</v>
      </c>
      <c r="AD22" s="14">
        <f>'CONTRACTACIO 1r TR 2023'!Y22+'CONTRACTACIO 2n TR 2023'!Y22+'CONTRACTACIO 3r TR 2023'!Y22+'CONTRACTACIO 4t TR 2023'!Y22</f>
        <v>0</v>
      </c>
      <c r="AE22" s="21" t="str">
        <f t="shared" si="11"/>
        <v/>
      </c>
    </row>
    <row r="23" spans="1:31" s="40" customFormat="1" ht="39.950000000000003" customHeight="1" x14ac:dyDescent="0.25">
      <c r="A23" s="88" t="s">
        <v>47</v>
      </c>
      <c r="B23" s="77">
        <f>'CONTRACTACIO 1r TR 2023'!B23+'CONTRACTACIO 2n TR 2023'!B23+'CONTRACTACIO 3r TR 2023'!B23+'CONTRACTACIO 4t TR 2023'!B23</f>
        <v>0</v>
      </c>
      <c r="C23" s="62" t="str">
        <f t="shared" si="0"/>
        <v/>
      </c>
      <c r="D23" s="73">
        <f>'CONTRACTACIO 1r TR 2023'!D23+'CONTRACTACIO 2n TR 2023'!D23+'CONTRACTACIO 3r TR 2023'!D23+'CONTRACTACIO 4t TR 2023'!D23</f>
        <v>0</v>
      </c>
      <c r="E23" s="74">
        <f>'CONTRACTACIO 1r TR 2023'!E23+'CONTRACTACIO 2n TR 2023'!E23+'CONTRACTACIO 3r TR 2023'!E23+'CONTRACTACIO 4t TR 2023'!E23</f>
        <v>0</v>
      </c>
      <c r="F23" s="63" t="str">
        <f t="shared" si="1"/>
        <v/>
      </c>
      <c r="G23" s="77">
        <f>'CONTRACTACIO 1r TR 2023'!G23+'CONTRACTACIO 2n TR 2023'!G23+'CONTRACTACIO 3r TR 2023'!G23+'CONTRACTACIO 4t TR 2023'!G23</f>
        <v>0</v>
      </c>
      <c r="H23" s="62" t="str">
        <f t="shared" si="2"/>
        <v/>
      </c>
      <c r="I23" s="73">
        <f>'CONTRACTACIO 1r TR 2023'!I23+'CONTRACTACIO 2n TR 2023'!I23+'CONTRACTACIO 3r TR 2023'!I23+'CONTRACTACIO 4t TR 2023'!I23</f>
        <v>0</v>
      </c>
      <c r="J23" s="74">
        <f>'CONTRACTACIO 1r TR 2023'!J23+'CONTRACTACIO 2n TR 2023'!J23+'CONTRACTACIO 3r TR 2023'!J23+'CONTRACTACIO 4t TR 2023'!J23</f>
        <v>0</v>
      </c>
      <c r="K23" s="63" t="str">
        <f t="shared" si="3"/>
        <v/>
      </c>
      <c r="L23" s="77">
        <f>'CONTRACTACIO 1r TR 2023'!L23+'CONTRACTACIO 2n TR 2023'!L23+'CONTRACTACIO 3r TR 2023'!L23+'CONTRACTACIO 4t TR 2023'!L23</f>
        <v>0</v>
      </c>
      <c r="M23" s="62" t="str">
        <f t="shared" si="4"/>
        <v/>
      </c>
      <c r="N23" s="73">
        <f>'CONTRACTACIO 1r TR 2023'!N23+'CONTRACTACIO 2n TR 2023'!N23+'CONTRACTACIO 3r TR 2023'!N23+'CONTRACTACIO 4t TR 2023'!N23</f>
        <v>0</v>
      </c>
      <c r="O23" s="74">
        <f>'CONTRACTACIO 1r TR 2023'!O23+'CONTRACTACIO 2n TR 2023'!O23+'CONTRACTACIO 3r TR 2023'!O23+'CONTRACTACIO 4t TR 2023'!O23</f>
        <v>0</v>
      </c>
      <c r="P23" s="63" t="str">
        <f t="shared" si="5"/>
        <v/>
      </c>
      <c r="Q23" s="77">
        <f>'CONTRACTACIO 1r TR 2023'!Q23+'CONTRACTACIO 2n TR 2023'!Q23+'CONTRACTACIO 3r TR 2023'!Q23+'CONTRACTACIO 4t TR 2023'!Q23</f>
        <v>0</v>
      </c>
      <c r="R23" s="62" t="str">
        <f t="shared" si="6"/>
        <v/>
      </c>
      <c r="S23" s="73">
        <f>'CONTRACTACIO 1r TR 2023'!S23+'CONTRACTACIO 2n TR 2023'!S23+'CONTRACTACIO 3r TR 2023'!S23+'CONTRACTACIO 4t TR 2023'!S23</f>
        <v>0</v>
      </c>
      <c r="T23" s="74">
        <f>'CONTRACTACIO 1r TR 2023'!T23+'CONTRACTACIO 2n TR 2023'!T23+'CONTRACTACIO 3r TR 2023'!T23+'CONTRACTACIO 4t TR 2023'!T23</f>
        <v>0</v>
      </c>
      <c r="U23" s="63" t="str">
        <f t="shared" si="7"/>
        <v/>
      </c>
      <c r="V23" s="77">
        <f>'CONTRACTACIO 1r TR 2023'!AA23+'CONTRACTACIO 2n TR 2023'!AA23+'CONTRACTACIO 3r TR 2023'!AA23+'CONTRACTACIO 4t TR 2023'!AA23</f>
        <v>0</v>
      </c>
      <c r="W23" s="62" t="str">
        <f t="shared" si="8"/>
        <v/>
      </c>
      <c r="X23" s="73">
        <f>'CONTRACTACIO 1r TR 2023'!AC23+'CONTRACTACIO 2n TR 2023'!AC23+'CONTRACTACIO 3r TR 2023'!AC23+'CONTRACTACIO 4t TR 2023'!AC23</f>
        <v>0</v>
      </c>
      <c r="Y23" s="74">
        <f>'CONTRACTACIO 1r TR 2023'!AD23+'CONTRACTACIO 2n TR 2023'!AD23+'CONTRACTACIO 3r TR 2023'!AD23+'CONTRACTACIO 4t TR 2023'!AD23</f>
        <v>0</v>
      </c>
      <c r="Z23" s="63" t="str">
        <f t="shared" si="9"/>
        <v/>
      </c>
      <c r="AA23" s="77">
        <f>'CONTRACTACIO 1r TR 2023'!V23+'CONTRACTACIO 2n TR 2023'!V23+'CONTRACTACIO 3r TR 2023'!V23+'CONTRACTACIO 4t TR 2023'!V23</f>
        <v>0</v>
      </c>
      <c r="AB23" s="20" t="str">
        <f t="shared" si="10"/>
        <v/>
      </c>
      <c r="AC23" s="73">
        <f>'CONTRACTACIO 1r TR 2023'!X23+'CONTRACTACIO 2n TR 2023'!X23+'CONTRACTACIO 3r TR 2023'!X23+'CONTRACTACIO 4t TR 2023'!X23</f>
        <v>0</v>
      </c>
      <c r="AD23" s="74">
        <f>'CONTRACTACIO 1r TR 2023'!Y23+'CONTRACTACIO 2n TR 2023'!Y23+'CONTRACTACIO 3r TR 2023'!Y23+'CONTRACTACIO 4t TR 2023'!Y23</f>
        <v>0</v>
      </c>
      <c r="AE23" s="63" t="str">
        <f t="shared" si="11"/>
        <v/>
      </c>
    </row>
    <row r="24" spans="1:31" s="40" customFormat="1" ht="36" customHeight="1" x14ac:dyDescent="0.25">
      <c r="A24" s="90" t="s">
        <v>52</v>
      </c>
      <c r="B24" s="77">
        <f>'CONTRACTACIO 1r TR 2023'!B24+'CONTRACTACIO 2n TR 2023'!B24+'CONTRACTACIO 3r TR 2023'!B24+'CONTRACTACIO 4t TR 2023'!B24</f>
        <v>0</v>
      </c>
      <c r="C24" s="62" t="str">
        <f t="shared" si="0"/>
        <v/>
      </c>
      <c r="D24" s="73">
        <f>'CONTRACTACIO 1r TR 2023'!D24+'CONTRACTACIO 2n TR 2023'!D24+'CONTRACTACIO 3r TR 2023'!D24+'CONTRACTACIO 4t TR 2023'!D24</f>
        <v>0</v>
      </c>
      <c r="E24" s="74">
        <f>'CONTRACTACIO 1r TR 2023'!E24+'CONTRACTACIO 2n TR 2023'!E24+'CONTRACTACIO 3r TR 2023'!E24+'CONTRACTACIO 4t TR 2023'!E24</f>
        <v>0</v>
      </c>
      <c r="F24" s="63" t="str">
        <f t="shared" si="1"/>
        <v/>
      </c>
      <c r="G24" s="77">
        <f>'CONTRACTACIO 1r TR 2023'!G24+'CONTRACTACIO 2n TR 2023'!G24+'CONTRACTACIO 3r TR 2023'!G24+'CONTRACTACIO 4t TR 2023'!G24</f>
        <v>0</v>
      </c>
      <c r="H24" s="62" t="str">
        <f t="shared" si="2"/>
        <v/>
      </c>
      <c r="I24" s="73">
        <f>'CONTRACTACIO 1r TR 2023'!I24+'CONTRACTACIO 2n TR 2023'!I24+'CONTRACTACIO 3r TR 2023'!I24+'CONTRACTACIO 4t TR 2023'!I24</f>
        <v>0</v>
      </c>
      <c r="J24" s="74">
        <f>'CONTRACTACIO 1r TR 2023'!J24+'CONTRACTACIO 2n TR 2023'!J24+'CONTRACTACIO 3r TR 2023'!J24+'CONTRACTACIO 4t TR 2023'!J24</f>
        <v>0</v>
      </c>
      <c r="K24" s="63" t="str">
        <f t="shared" si="3"/>
        <v/>
      </c>
      <c r="L24" s="77">
        <f>'CONTRACTACIO 1r TR 2023'!L24+'CONTRACTACIO 2n TR 2023'!L24+'CONTRACTACIO 3r TR 2023'!L24+'CONTRACTACIO 4t TR 2023'!L24</f>
        <v>0</v>
      </c>
      <c r="M24" s="62" t="str">
        <f t="shared" si="4"/>
        <v/>
      </c>
      <c r="N24" s="73">
        <f>'CONTRACTACIO 1r TR 2023'!N24+'CONTRACTACIO 2n TR 2023'!N24+'CONTRACTACIO 3r TR 2023'!N24+'CONTRACTACIO 4t TR 2023'!N24</f>
        <v>0</v>
      </c>
      <c r="O24" s="74">
        <f>'CONTRACTACIO 1r TR 2023'!O24+'CONTRACTACIO 2n TR 2023'!O24+'CONTRACTACIO 3r TR 2023'!O24+'CONTRACTACIO 4t TR 2023'!O24</f>
        <v>0</v>
      </c>
      <c r="P24" s="63" t="str">
        <f t="shared" si="5"/>
        <v/>
      </c>
      <c r="Q24" s="77">
        <f>'CONTRACTACIO 1r TR 2023'!Q24+'CONTRACTACIO 2n TR 2023'!Q24+'CONTRACTACIO 3r TR 2023'!Q24+'CONTRACTACIO 4t TR 2023'!Q24</f>
        <v>0</v>
      </c>
      <c r="R24" s="62" t="str">
        <f t="shared" si="6"/>
        <v/>
      </c>
      <c r="S24" s="73">
        <f>'CONTRACTACIO 1r TR 2023'!S24+'CONTRACTACIO 2n TR 2023'!S24+'CONTRACTACIO 3r TR 2023'!S24+'CONTRACTACIO 4t TR 2023'!S24</f>
        <v>0</v>
      </c>
      <c r="T24" s="74">
        <f>'CONTRACTACIO 1r TR 2023'!T24+'CONTRACTACIO 2n TR 2023'!T24+'CONTRACTACIO 3r TR 2023'!T24+'CONTRACTACIO 4t TR 2023'!T24</f>
        <v>0</v>
      </c>
      <c r="U24" s="63" t="str">
        <f t="shared" si="7"/>
        <v/>
      </c>
      <c r="V24" s="77">
        <f>'CONTRACTACIO 1r TR 2023'!AA24+'CONTRACTACIO 2n TR 2023'!AA24+'CONTRACTACIO 3r TR 2023'!AA24+'CONTRACTACIO 4t TR 2023'!AA24</f>
        <v>0</v>
      </c>
      <c r="W24" s="62" t="str">
        <f t="shared" si="8"/>
        <v/>
      </c>
      <c r="X24" s="73">
        <f>'CONTRACTACIO 1r TR 2023'!AC24+'CONTRACTACIO 2n TR 2023'!AC24+'CONTRACTACIO 3r TR 2023'!AC24+'CONTRACTACIO 4t TR 2023'!AC24</f>
        <v>0</v>
      </c>
      <c r="Y24" s="74">
        <f>'CONTRACTACIO 1r TR 2023'!AD24+'CONTRACTACIO 2n TR 2023'!AD24+'CONTRACTACIO 3r TR 2023'!AD24+'CONTRACTACIO 4t TR 2023'!AD24</f>
        <v>0</v>
      </c>
      <c r="Z24" s="63" t="str">
        <f t="shared" si="9"/>
        <v/>
      </c>
      <c r="AA24" s="77">
        <f>'CONTRACTACIO 1r TR 2023'!V24+'CONTRACTACIO 2n TR 2023'!V24+'CONTRACTACIO 3r TR 2023'!V24+'CONTRACTACIO 4t TR 2023'!V24</f>
        <v>0</v>
      </c>
      <c r="AB24" s="20" t="str">
        <f t="shared" si="10"/>
        <v/>
      </c>
      <c r="AC24" s="73">
        <f>'CONTRACTACIO 1r TR 2023'!X24+'CONTRACTACIO 2n TR 2023'!X24+'CONTRACTACIO 3r TR 2023'!X24+'CONTRACTACIO 4t TR 2023'!X24</f>
        <v>0</v>
      </c>
      <c r="AD24" s="74">
        <f>'CONTRACTACIO 1r TR 2023'!Y24+'CONTRACTACIO 2n TR 2023'!Y24+'CONTRACTACIO 3r TR 2023'!Y24+'CONTRACTACIO 4t TR 2023'!Y24</f>
        <v>0</v>
      </c>
      <c r="AE24" s="63" t="str">
        <f t="shared" si="11"/>
        <v/>
      </c>
    </row>
    <row r="25" spans="1:31" ht="33" customHeight="1" thickBot="1" x14ac:dyDescent="0.3">
      <c r="A25" s="78" t="s">
        <v>0</v>
      </c>
      <c r="B25" s="16">
        <f t="shared" ref="B25:AE25" si="12">SUM(B13:B24)</f>
        <v>3</v>
      </c>
      <c r="C25" s="17">
        <f t="shared" si="12"/>
        <v>1</v>
      </c>
      <c r="D25" s="18">
        <f t="shared" si="12"/>
        <v>38795</v>
      </c>
      <c r="E25" s="18">
        <f t="shared" si="12"/>
        <v>46941.95</v>
      </c>
      <c r="F25" s="19">
        <f t="shared" si="12"/>
        <v>1</v>
      </c>
      <c r="G25" s="16">
        <f t="shared" si="12"/>
        <v>73</v>
      </c>
      <c r="H25" s="17">
        <f t="shared" si="12"/>
        <v>1</v>
      </c>
      <c r="I25" s="18">
        <f t="shared" si="12"/>
        <v>476754.72900826443</v>
      </c>
      <c r="J25" s="18">
        <f t="shared" si="12"/>
        <v>576873.21</v>
      </c>
      <c r="K25" s="19">
        <f t="shared" si="12"/>
        <v>1</v>
      </c>
      <c r="L25" s="16">
        <f t="shared" si="12"/>
        <v>23</v>
      </c>
      <c r="M25" s="17">
        <f t="shared" si="12"/>
        <v>1</v>
      </c>
      <c r="N25" s="18">
        <f t="shared" si="12"/>
        <v>116536.97520661158</v>
      </c>
      <c r="O25" s="18">
        <f t="shared" si="12"/>
        <v>141009.74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4" customFormat="1" ht="18.600000000000001" customHeight="1" x14ac:dyDescent="0.25">
      <c r="B26" s="25"/>
      <c r="H26" s="25"/>
      <c r="N26" s="25"/>
    </row>
    <row r="27" spans="1:31" s="47" customFormat="1" ht="34.15" hidden="1" customHeight="1" x14ac:dyDescent="0.25">
      <c r="A27" s="142" t="str">
        <f>'CONTRACTACIO 1r TR 2023'!A27:Q27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149999999999999" hidden="1" customHeight="1" x14ac:dyDescent="0.25">
      <c r="A28" s="144" t="str">
        <f>'CONTRACTACIO 1r TR 2023'!A28:Q28</f>
        <v>https://bcnroc.ajuntament.barcelona.cat/jspui/bitstream/11703/128073/5/GM_pressupost-general_2023.pdf#page=269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3.9" customHeight="1" x14ac:dyDescent="0.25">
      <c r="A29" s="138" t="s">
        <v>36</v>
      </c>
      <c r="B29" s="138"/>
      <c r="C29" s="138"/>
      <c r="D29" s="138"/>
      <c r="E29" s="138"/>
      <c r="F29" s="138"/>
      <c r="G29" s="138"/>
      <c r="H29" s="138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21.6" customHeight="1" thickBot="1" x14ac:dyDescent="0.3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5"/>
      <c r="W30" s="45"/>
      <c r="X30" s="45"/>
      <c r="Y30" s="47"/>
      <c r="Z30" s="47"/>
      <c r="AA30" s="47"/>
      <c r="AB30" s="47"/>
      <c r="AC30" s="45"/>
      <c r="AD30" s="45"/>
      <c r="AE30" s="45"/>
    </row>
    <row r="31" spans="1:31" s="51" customFormat="1" ht="18" customHeight="1" x14ac:dyDescent="0.25">
      <c r="A31" s="150" t="s">
        <v>10</v>
      </c>
      <c r="B31" s="153" t="s">
        <v>17</v>
      </c>
      <c r="C31" s="154"/>
      <c r="D31" s="154"/>
      <c r="E31" s="154"/>
      <c r="F31" s="155"/>
      <c r="G31" s="24"/>
      <c r="H31" s="47"/>
      <c r="I31" s="47"/>
      <c r="J31" s="159" t="s">
        <v>15</v>
      </c>
      <c r="K31" s="160"/>
      <c r="L31" s="153" t="s">
        <v>16</v>
      </c>
      <c r="M31" s="154"/>
      <c r="N31" s="154"/>
      <c r="O31" s="154"/>
      <c r="P31" s="155"/>
      <c r="Q31" s="48"/>
      <c r="R31" s="68"/>
      <c r="S31" s="45"/>
      <c r="T31" s="45"/>
      <c r="U31" s="45"/>
      <c r="V31" s="48"/>
      <c r="W31" s="48"/>
      <c r="X31" s="68"/>
      <c r="Y31" s="47"/>
      <c r="Z31" s="47"/>
      <c r="AA31" s="47"/>
      <c r="AB31" s="47"/>
      <c r="AC31" s="48"/>
      <c r="AD31" s="48"/>
      <c r="AE31" s="68"/>
    </row>
    <row r="32" spans="1:31" s="47" customFormat="1" ht="18" customHeight="1" thickBot="1" x14ac:dyDescent="0.3">
      <c r="A32" s="151"/>
      <c r="B32" s="156"/>
      <c r="C32" s="157"/>
      <c r="D32" s="157"/>
      <c r="E32" s="157"/>
      <c r="F32" s="158"/>
      <c r="G32" s="24"/>
      <c r="J32" s="161"/>
      <c r="K32" s="162"/>
      <c r="L32" s="165"/>
      <c r="M32" s="166"/>
      <c r="N32" s="166"/>
      <c r="O32" s="166"/>
      <c r="P32" s="167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47" customFormat="1" ht="40.15" customHeight="1" thickBot="1" x14ac:dyDescent="0.3">
      <c r="A33" s="152"/>
      <c r="B33" s="52" t="s">
        <v>14</v>
      </c>
      <c r="C33" s="33" t="s">
        <v>8</v>
      </c>
      <c r="D33" s="34" t="s">
        <v>48</v>
      </c>
      <c r="E33" s="35" t="s">
        <v>49</v>
      </c>
      <c r="F33" s="53" t="s">
        <v>9</v>
      </c>
      <c r="G33" s="24"/>
      <c r="H33" s="24"/>
      <c r="I33" s="24"/>
      <c r="J33" s="163"/>
      <c r="K33" s="164"/>
      <c r="L33" s="52" t="s">
        <v>14</v>
      </c>
      <c r="M33" s="33" t="s">
        <v>8</v>
      </c>
      <c r="N33" s="34" t="s">
        <v>48</v>
      </c>
      <c r="O33" s="35" t="s">
        <v>49</v>
      </c>
      <c r="P33" s="53" t="s">
        <v>9</v>
      </c>
      <c r="Q33" s="48"/>
      <c r="R33" s="68"/>
      <c r="S33" s="45"/>
      <c r="T33" s="45"/>
      <c r="U33" s="45"/>
      <c r="V33" s="48"/>
      <c r="W33" s="48"/>
      <c r="X33" s="68"/>
      <c r="AC33" s="48"/>
      <c r="AD33" s="48"/>
      <c r="AE33" s="68"/>
    </row>
    <row r="34" spans="1:33" s="24" customFormat="1" ht="47.45" customHeight="1" x14ac:dyDescent="0.25">
      <c r="A34" s="39" t="s">
        <v>25</v>
      </c>
      <c r="B34" s="9">
        <f t="shared" ref="B34:B43" si="13">B13+G13+L13+Q13+V13+AA13</f>
        <v>1</v>
      </c>
      <c r="C34" s="8">
        <f t="shared" ref="C34:C40" si="14">IF(B34,B34/$B$46,"")</f>
        <v>1.0101010101010102E-2</v>
      </c>
      <c r="D34" s="10">
        <f t="shared" ref="D34:D43" si="15">D13+I13+N13+S13+X13+AC13</f>
        <v>55446.462809917357</v>
      </c>
      <c r="E34" s="11">
        <f t="shared" ref="E34:E43" si="16">E13+J13+O13+T13+Y13+AD13</f>
        <v>67090.22</v>
      </c>
      <c r="F34" s="21">
        <f t="shared" ref="F34:F40" si="17">IF(E34,E34/$E$46,"")</f>
        <v>8.7719712054353874E-2</v>
      </c>
      <c r="J34" s="99" t="s">
        <v>3</v>
      </c>
      <c r="K34" s="100"/>
      <c r="L34" s="54">
        <f>B25</f>
        <v>3</v>
      </c>
      <c r="M34" s="8">
        <f t="shared" ref="M34:M39" si="18">IF(L34,L34/$L$40,"")</f>
        <v>3.0303030303030304E-2</v>
      </c>
      <c r="N34" s="55">
        <f>D25</f>
        <v>38795</v>
      </c>
      <c r="O34" s="55">
        <f>E25</f>
        <v>46941.95</v>
      </c>
      <c r="P34" s="56">
        <f t="shared" ref="P34:P39" si="19">IF(O34,O34/$O$40,"")</f>
        <v>6.1376074445274993E-2</v>
      </c>
    </row>
    <row r="35" spans="1:33" s="24" customFormat="1" ht="30" customHeight="1" x14ac:dyDescent="0.25">
      <c r="A35" s="41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95" t="s">
        <v>1</v>
      </c>
      <c r="K35" s="96"/>
      <c r="L35" s="57">
        <f>G25</f>
        <v>73</v>
      </c>
      <c r="M35" s="8">
        <f t="shared" si="18"/>
        <v>0.73737373737373735</v>
      </c>
      <c r="N35" s="58">
        <f>I25</f>
        <v>476754.72900826443</v>
      </c>
      <c r="O35" s="58">
        <f>J25</f>
        <v>576873.21</v>
      </c>
      <c r="P35" s="56">
        <f t="shared" si="19"/>
        <v>0.75425526810123467</v>
      </c>
    </row>
    <row r="36" spans="1:33" s="24" customFormat="1" ht="30" customHeight="1" x14ac:dyDescent="0.25">
      <c r="A36" s="41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J36" s="95" t="s">
        <v>2</v>
      </c>
      <c r="K36" s="96"/>
      <c r="L36" s="57">
        <f>L25</f>
        <v>23</v>
      </c>
      <c r="M36" s="8">
        <f t="shared" si="18"/>
        <v>0.23232323232323232</v>
      </c>
      <c r="N36" s="58">
        <f>N25</f>
        <v>116536.97520661158</v>
      </c>
      <c r="O36" s="58">
        <f>O25</f>
        <v>141009.74</v>
      </c>
      <c r="P36" s="56">
        <f t="shared" si="19"/>
        <v>0.18436865745349035</v>
      </c>
    </row>
    <row r="37" spans="1:33" ht="30" customHeight="1" x14ac:dyDescent="0.25">
      <c r="A37" s="41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4"/>
      <c r="H37" s="24"/>
      <c r="I37" s="24"/>
      <c r="J37" s="95" t="s">
        <v>34</v>
      </c>
      <c r="K37" s="96"/>
      <c r="L37" s="57">
        <f>Q25</f>
        <v>0</v>
      </c>
      <c r="M37" s="8" t="str">
        <f t="shared" si="18"/>
        <v/>
      </c>
      <c r="N37" s="58">
        <f>S25</f>
        <v>0</v>
      </c>
      <c r="O37" s="58">
        <f>T25</f>
        <v>0</v>
      </c>
      <c r="P37" s="56" t="str">
        <f t="shared" si="19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25">
      <c r="A38" s="41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4"/>
      <c r="H38" s="24"/>
      <c r="I38" s="24"/>
      <c r="J38" s="95" t="s">
        <v>5</v>
      </c>
      <c r="K38" s="96"/>
      <c r="L38" s="57">
        <f>AA25</f>
        <v>0</v>
      </c>
      <c r="M38" s="8" t="str">
        <f t="shared" si="18"/>
        <v/>
      </c>
      <c r="N38" s="58">
        <f>AC25</f>
        <v>0</v>
      </c>
      <c r="O38" s="58">
        <f>AD25</f>
        <v>0</v>
      </c>
      <c r="P38" s="56" t="str">
        <f t="shared" si="19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25">
      <c r="A39" s="42" t="s">
        <v>33</v>
      </c>
      <c r="B39" s="15">
        <f t="shared" si="13"/>
        <v>2</v>
      </c>
      <c r="C39" s="8">
        <f t="shared" si="14"/>
        <v>2.0202020202020204E-2</v>
      </c>
      <c r="D39" s="13">
        <f t="shared" si="15"/>
        <v>44422</v>
      </c>
      <c r="E39" s="22">
        <f t="shared" si="16"/>
        <v>53750.62</v>
      </c>
      <c r="F39" s="21">
        <f t="shared" si="17"/>
        <v>7.0278334295863013E-2</v>
      </c>
      <c r="G39" s="24"/>
      <c r="H39" s="24"/>
      <c r="I39" s="24"/>
      <c r="J39" s="95" t="s">
        <v>4</v>
      </c>
      <c r="K39" s="96"/>
      <c r="L39" s="57">
        <f>V25</f>
        <v>0</v>
      </c>
      <c r="M39" s="8" t="str">
        <f t="shared" si="18"/>
        <v/>
      </c>
      <c r="N39" s="58">
        <f>X25</f>
        <v>0</v>
      </c>
      <c r="O39" s="58">
        <f>Y25</f>
        <v>0</v>
      </c>
      <c r="P39" s="56" t="str">
        <f t="shared" si="19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">
      <c r="A40" s="42" t="s">
        <v>28</v>
      </c>
      <c r="B40" s="12">
        <f t="shared" si="13"/>
        <v>0</v>
      </c>
      <c r="C40" s="8" t="str">
        <f t="shared" si="14"/>
        <v/>
      </c>
      <c r="D40" s="13">
        <f t="shared" si="15"/>
        <v>0</v>
      </c>
      <c r="E40" s="14">
        <f t="shared" si="16"/>
        <v>0</v>
      </c>
      <c r="F40" s="21" t="str">
        <f t="shared" si="17"/>
        <v/>
      </c>
      <c r="G40" s="24"/>
      <c r="H40" s="24"/>
      <c r="I40" s="24"/>
      <c r="J40" s="97" t="s">
        <v>0</v>
      </c>
      <c r="K40" s="98"/>
      <c r="L40" s="79">
        <f>SUM(L34:L39)</f>
        <v>99</v>
      </c>
      <c r="M40" s="17">
        <f>SUM(M34:M39)</f>
        <v>1</v>
      </c>
      <c r="N40" s="80">
        <f>SUM(N34:N39)</f>
        <v>632086.70421487605</v>
      </c>
      <c r="O40" s="81">
        <f>SUM(O34:O39)</f>
        <v>764824.89999999991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25">
      <c r="A41" s="43" t="s">
        <v>29</v>
      </c>
      <c r="B41" s="12">
        <f t="shared" si="13"/>
        <v>96</v>
      </c>
      <c r="C41" s="8">
        <f>IF(B41,B41/$B$46,"")</f>
        <v>0.96969696969696972</v>
      </c>
      <c r="D41" s="13">
        <f t="shared" si="15"/>
        <v>532218.24140495865</v>
      </c>
      <c r="E41" s="14">
        <f t="shared" si="16"/>
        <v>643984.06000000006</v>
      </c>
      <c r="F41" s="21">
        <f>IF(E41,E41/$E$46,"")</f>
        <v>0.84200195364978314</v>
      </c>
      <c r="G41" s="24"/>
      <c r="H41" s="24"/>
      <c r="I41" s="24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ht="30" hidden="1" customHeight="1" x14ac:dyDescent="0.25">
      <c r="A42" s="44" t="s">
        <v>32</v>
      </c>
      <c r="B42" s="12">
        <f t="shared" si="13"/>
        <v>0</v>
      </c>
      <c r="C42" s="8" t="str">
        <f>IF(B42,B42/$B$46,"")</f>
        <v/>
      </c>
      <c r="D42" s="13">
        <f t="shared" si="15"/>
        <v>0</v>
      </c>
      <c r="E42" s="14">
        <f t="shared" si="16"/>
        <v>0</v>
      </c>
      <c r="F42" s="21" t="str">
        <f>IF(E42,E42/$E$46,"")</f>
        <v/>
      </c>
      <c r="G42" s="24"/>
      <c r="H42" s="24"/>
      <c r="I42" s="24"/>
      <c r="J42" s="48"/>
      <c r="K42" s="48"/>
      <c r="L42" s="68"/>
      <c r="M42" s="49"/>
      <c r="N42" s="45"/>
      <c r="O42" s="45"/>
      <c r="P42" s="48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</row>
    <row r="43" spans="1:33" ht="30" customHeight="1" x14ac:dyDescent="0.25">
      <c r="A43" s="76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4"/>
      <c r="H43" s="24"/>
      <c r="I43" s="24"/>
      <c r="J43" s="48"/>
      <c r="K43" s="48"/>
      <c r="L43" s="68"/>
      <c r="M43" s="49"/>
      <c r="N43" s="45"/>
      <c r="O43" s="45"/>
      <c r="P43" s="48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</row>
    <row r="44" spans="1:33" ht="30" customHeight="1" x14ac:dyDescent="0.25">
      <c r="A44" s="88" t="s">
        <v>47</v>
      </c>
      <c r="B44" s="12">
        <f t="shared" ref="B44" si="20">B23+G23+L23+Q23+V23+AA23</f>
        <v>0</v>
      </c>
      <c r="C44" s="8" t="str">
        <f>IF(B44,B44/$B$46,"")</f>
        <v/>
      </c>
      <c r="D44" s="13">
        <f t="shared" ref="D44" si="21">D23+I23+N23+S23+X23+AC23</f>
        <v>0</v>
      </c>
      <c r="E44" s="14">
        <f t="shared" ref="E44" si="22">E23+J23+O23+T23+Y23+AD23</f>
        <v>0</v>
      </c>
      <c r="F44" s="21" t="str">
        <f>IF(E44,E44/$E$46,"")</f>
        <v/>
      </c>
      <c r="G44" s="24"/>
      <c r="H44" s="24"/>
      <c r="I44" s="24"/>
      <c r="J44" s="48"/>
      <c r="K44" s="48"/>
      <c r="L44" s="68"/>
      <c r="M44" s="49"/>
      <c r="N44" s="45"/>
      <c r="O44" s="45"/>
      <c r="P44" s="48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</row>
    <row r="45" spans="1:33" ht="30" customHeight="1" x14ac:dyDescent="0.25">
      <c r="A45" s="88" t="s">
        <v>52</v>
      </c>
      <c r="B45" s="12">
        <f t="shared" ref="B45" si="23">B24+G24+L24+Q24+V24+AA24</f>
        <v>0</v>
      </c>
      <c r="C45" s="8" t="str">
        <f>IF(B45,B45/$B$46,"")</f>
        <v/>
      </c>
      <c r="D45" s="13">
        <f t="shared" ref="D45" si="24">D24+I24+N24+S24+X24+AC24</f>
        <v>0</v>
      </c>
      <c r="E45" s="14">
        <f t="shared" ref="E45" si="25">E24+J24+O24+T24+Y24+AD24</f>
        <v>0</v>
      </c>
      <c r="F45" s="21" t="str">
        <f>IF(E45,E45/$E$46,"")</f>
        <v/>
      </c>
      <c r="G45" s="24"/>
      <c r="H45" s="24"/>
      <c r="I45" s="24"/>
      <c r="J45" s="48"/>
      <c r="K45" s="48"/>
      <c r="L45" s="68"/>
      <c r="M45" s="49"/>
      <c r="N45" s="45"/>
      <c r="O45" s="45"/>
      <c r="P45" s="48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</row>
    <row r="46" spans="1:33" s="51" customFormat="1" ht="30" customHeight="1" thickBot="1" x14ac:dyDescent="0.3">
      <c r="A46" s="61" t="s">
        <v>0</v>
      </c>
      <c r="B46" s="16">
        <f>SUM(B34:B45)</f>
        <v>99</v>
      </c>
      <c r="C46" s="17">
        <f>SUM(C34:C45)</f>
        <v>1</v>
      </c>
      <c r="D46" s="18">
        <f>SUM(D34:D45)</f>
        <v>632086.70421487605</v>
      </c>
      <c r="E46" s="18">
        <f>SUM(E34:E45)</f>
        <v>764824.9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48"/>
      <c r="R46" s="68"/>
      <c r="S46" s="45"/>
      <c r="T46" s="45"/>
      <c r="U46" s="45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s="51" customFormat="1" ht="30" customHeight="1" x14ac:dyDescent="0.25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48"/>
      <c r="W47" s="48"/>
      <c r="X47" s="68"/>
      <c r="Y47" s="47"/>
      <c r="Z47" s="47"/>
      <c r="AA47" s="47"/>
      <c r="AB47" s="47"/>
      <c r="AC47" s="48"/>
      <c r="AD47" s="48"/>
      <c r="AE47" s="68"/>
    </row>
    <row r="48" spans="1:33" ht="36" customHeight="1" x14ac:dyDescent="0.25">
      <c r="A48" s="24"/>
      <c r="B48" s="25"/>
      <c r="C48" s="24"/>
      <c r="D48" s="24"/>
      <c r="E48" s="24"/>
      <c r="F48" s="24"/>
      <c r="G48" s="24"/>
      <c r="H48" s="25"/>
      <c r="I48" s="24"/>
      <c r="J48" s="24"/>
      <c r="K48" s="24"/>
      <c r="L48" s="24"/>
      <c r="M48" s="24"/>
      <c r="N48" s="25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</row>
    <row r="49" spans="2:14" s="24" customFormat="1" ht="23.1" customHeight="1" x14ac:dyDescent="0.25">
      <c r="B49" s="25"/>
      <c r="H49" s="25"/>
      <c r="N49" s="25"/>
    </row>
    <row r="50" spans="2:14" s="24" customFormat="1" x14ac:dyDescent="0.25">
      <c r="B50" s="25"/>
      <c r="H50" s="25"/>
      <c r="N50" s="25"/>
    </row>
    <row r="51" spans="2:14" s="24" customFormat="1" x14ac:dyDescent="0.25">
      <c r="B51" s="25"/>
      <c r="H51" s="25"/>
      <c r="N51" s="25"/>
    </row>
    <row r="52" spans="2:14" s="24" customFormat="1" x14ac:dyDescent="0.25">
      <c r="B52" s="25"/>
      <c r="H52" s="25"/>
      <c r="N52" s="25"/>
    </row>
    <row r="53" spans="2:14" s="24" customFormat="1" x14ac:dyDescent="0.25">
      <c r="B53" s="25"/>
      <c r="H53" s="25"/>
      <c r="N53" s="25"/>
    </row>
    <row r="54" spans="2:14" s="24" customFormat="1" x14ac:dyDescent="0.25">
      <c r="B54" s="25"/>
      <c r="H54" s="25"/>
      <c r="N54" s="25"/>
    </row>
    <row r="55" spans="2:14" s="24" customFormat="1" x14ac:dyDescent="0.25">
      <c r="B55" s="25"/>
      <c r="H55" s="25"/>
      <c r="N55" s="25"/>
    </row>
    <row r="56" spans="2:14" s="24" customFormat="1" x14ac:dyDescent="0.25">
      <c r="B56" s="25"/>
      <c r="H56" s="25"/>
      <c r="N56" s="25"/>
    </row>
    <row r="57" spans="2:14" s="24" customFormat="1" x14ac:dyDescent="0.25">
      <c r="B57" s="25"/>
      <c r="H57" s="25"/>
      <c r="N57" s="25"/>
    </row>
    <row r="58" spans="2:14" s="24" customFormat="1" x14ac:dyDescent="0.25">
      <c r="B58" s="25"/>
      <c r="H58" s="25"/>
      <c r="N58" s="25"/>
    </row>
    <row r="59" spans="2:14" s="24" customFormat="1" x14ac:dyDescent="0.25">
      <c r="B59" s="25"/>
      <c r="H59" s="25"/>
      <c r="N59" s="25"/>
    </row>
    <row r="60" spans="2:14" s="24" customFormat="1" x14ac:dyDescent="0.25">
      <c r="B60" s="25"/>
      <c r="H60" s="25"/>
      <c r="N60" s="25"/>
    </row>
    <row r="61" spans="2:14" s="24" customFormat="1" x14ac:dyDescent="0.25">
      <c r="B61" s="25"/>
      <c r="H61" s="25"/>
      <c r="N61" s="25"/>
    </row>
    <row r="62" spans="2:14" s="24" customFormat="1" x14ac:dyDescent="0.25">
      <c r="B62" s="25"/>
      <c r="H62" s="25"/>
      <c r="N62" s="25"/>
    </row>
    <row r="63" spans="2:14" s="24" customFormat="1" x14ac:dyDescent="0.25">
      <c r="B63" s="25"/>
      <c r="H63" s="25"/>
      <c r="N63" s="25"/>
    </row>
    <row r="64" spans="2:14" s="24" customFormat="1" x14ac:dyDescent="0.25">
      <c r="B64" s="25"/>
      <c r="H64" s="25"/>
      <c r="N64" s="25"/>
    </row>
    <row r="65" spans="2:14" s="24" customFormat="1" x14ac:dyDescent="0.25">
      <c r="B65" s="25"/>
      <c r="H65" s="25"/>
      <c r="N65" s="25"/>
    </row>
    <row r="66" spans="2:14" s="24" customFormat="1" x14ac:dyDescent="0.25">
      <c r="B66" s="25"/>
      <c r="H66" s="25"/>
      <c r="N66" s="25"/>
    </row>
    <row r="67" spans="2:14" s="24" customFormat="1" x14ac:dyDescent="0.25">
      <c r="B67" s="25"/>
      <c r="H67" s="25"/>
      <c r="N67" s="25"/>
    </row>
    <row r="68" spans="2:14" s="24" customFormat="1" x14ac:dyDescent="0.25">
      <c r="B68" s="25"/>
      <c r="H68" s="25"/>
      <c r="N68" s="25"/>
    </row>
    <row r="69" spans="2:14" s="24" customFormat="1" x14ac:dyDescent="0.25">
      <c r="B69" s="25"/>
      <c r="H69" s="25"/>
      <c r="N69" s="25"/>
    </row>
    <row r="70" spans="2:14" s="24" customFormat="1" x14ac:dyDescent="0.25">
      <c r="B70" s="25"/>
      <c r="H70" s="25"/>
      <c r="N70" s="25"/>
    </row>
    <row r="71" spans="2:14" s="24" customFormat="1" x14ac:dyDescent="0.25">
      <c r="B71" s="25"/>
      <c r="H71" s="25"/>
      <c r="N71" s="25"/>
    </row>
    <row r="72" spans="2:14" s="24" customFormat="1" x14ac:dyDescent="0.25">
      <c r="B72" s="25"/>
      <c r="H72" s="25"/>
      <c r="N72" s="25"/>
    </row>
    <row r="73" spans="2:14" s="24" customFormat="1" x14ac:dyDescent="0.25">
      <c r="B73" s="25"/>
      <c r="H73" s="25"/>
      <c r="N73" s="25"/>
    </row>
    <row r="74" spans="2:14" s="24" customFormat="1" x14ac:dyDescent="0.25">
      <c r="B74" s="25"/>
      <c r="H74" s="25"/>
      <c r="N74" s="25"/>
    </row>
    <row r="75" spans="2:14" s="24" customFormat="1" x14ac:dyDescent="0.25">
      <c r="B75" s="25"/>
      <c r="H75" s="25"/>
      <c r="N75" s="25"/>
    </row>
    <row r="76" spans="2:14" s="24" customFormat="1" x14ac:dyDescent="0.25">
      <c r="B76" s="25"/>
      <c r="H76" s="25"/>
      <c r="N76" s="25"/>
    </row>
    <row r="77" spans="2:14" s="24" customFormat="1" x14ac:dyDescent="0.25">
      <c r="B77" s="25"/>
      <c r="H77" s="25"/>
      <c r="N77" s="25"/>
    </row>
    <row r="78" spans="2:14" s="24" customFormat="1" x14ac:dyDescent="0.25">
      <c r="B78" s="25"/>
      <c r="H78" s="25"/>
      <c r="N78" s="25"/>
    </row>
    <row r="79" spans="2:14" s="24" customFormat="1" x14ac:dyDescent="0.25">
      <c r="B79" s="25"/>
      <c r="H79" s="25"/>
      <c r="N79" s="25"/>
    </row>
    <row r="80" spans="2:14" s="24" customFormat="1" x14ac:dyDescent="0.25">
      <c r="B80" s="25"/>
      <c r="H80" s="25"/>
      <c r="N80" s="25"/>
    </row>
    <row r="81" spans="2:14" s="24" customFormat="1" x14ac:dyDescent="0.25">
      <c r="B81" s="25"/>
      <c r="H81" s="25"/>
      <c r="N81" s="25"/>
    </row>
    <row r="82" spans="2:14" s="24" customFormat="1" x14ac:dyDescent="0.25">
      <c r="B82" s="25"/>
      <c r="H82" s="25"/>
      <c r="N82" s="25"/>
    </row>
    <row r="83" spans="2:14" s="24" customFormat="1" x14ac:dyDescent="0.25">
      <c r="B83" s="25"/>
      <c r="H83" s="25"/>
      <c r="N83" s="25"/>
    </row>
    <row r="84" spans="2:14" s="24" customFormat="1" x14ac:dyDescent="0.25">
      <c r="B84" s="25"/>
      <c r="H84" s="25"/>
      <c r="N84" s="25"/>
    </row>
    <row r="85" spans="2:14" s="24" customFormat="1" x14ac:dyDescent="0.25">
      <c r="B85" s="25"/>
      <c r="H85" s="25"/>
      <c r="N85" s="25"/>
    </row>
    <row r="86" spans="2:14" s="24" customFormat="1" x14ac:dyDescent="0.25">
      <c r="B86" s="25"/>
      <c r="H86" s="25"/>
      <c r="N86" s="25"/>
    </row>
    <row r="87" spans="2:14" s="24" customFormat="1" x14ac:dyDescent="0.25">
      <c r="B87" s="25"/>
      <c r="H87" s="25"/>
      <c r="N87" s="25"/>
    </row>
    <row r="88" spans="2:14" s="24" customFormat="1" x14ac:dyDescent="0.25">
      <c r="B88" s="25"/>
      <c r="H88" s="25"/>
      <c r="N88" s="25"/>
    </row>
    <row r="89" spans="2:14" s="24" customFormat="1" x14ac:dyDescent="0.25">
      <c r="B89" s="25"/>
      <c r="H89" s="25"/>
      <c r="N89" s="25"/>
    </row>
    <row r="90" spans="2:14" s="24" customFormat="1" x14ac:dyDescent="0.25">
      <c r="B90" s="25"/>
      <c r="H90" s="25"/>
      <c r="N90" s="25"/>
    </row>
    <row r="91" spans="2:14" s="24" customFormat="1" x14ac:dyDescent="0.25">
      <c r="B91" s="25"/>
      <c r="H91" s="25"/>
      <c r="N91" s="25"/>
    </row>
    <row r="92" spans="2:14" s="24" customFormat="1" x14ac:dyDescent="0.25">
      <c r="B92" s="25"/>
      <c r="H92" s="25"/>
      <c r="N92" s="25"/>
    </row>
    <row r="93" spans="2:14" s="24" customFormat="1" x14ac:dyDescent="0.25">
      <c r="B93" s="25"/>
      <c r="H93" s="25"/>
      <c r="N93" s="25"/>
    </row>
    <row r="94" spans="2:14" s="24" customFormat="1" x14ac:dyDescent="0.25">
      <c r="B94" s="25"/>
      <c r="H94" s="25"/>
      <c r="N94" s="25"/>
    </row>
    <row r="95" spans="2:14" s="24" customFormat="1" x14ac:dyDescent="0.25">
      <c r="B95" s="25"/>
      <c r="H95" s="25"/>
      <c r="N95" s="25"/>
    </row>
    <row r="96" spans="2:14" s="24" customFormat="1" x14ac:dyDescent="0.25">
      <c r="B96" s="25"/>
      <c r="H96" s="25"/>
      <c r="N96" s="25"/>
    </row>
    <row r="97" spans="1:21" s="24" customFormat="1" x14ac:dyDescent="0.25">
      <c r="B97" s="25"/>
      <c r="H97" s="25"/>
      <c r="N97" s="25"/>
    </row>
    <row r="98" spans="1:21" s="24" customFormat="1" x14ac:dyDescent="0.25">
      <c r="B98" s="25"/>
      <c r="H98" s="25"/>
      <c r="N98" s="25"/>
    </row>
    <row r="99" spans="1:21" s="24" customFormat="1" x14ac:dyDescent="0.25">
      <c r="B99" s="25"/>
      <c r="H99" s="25"/>
      <c r="N99" s="25"/>
    </row>
    <row r="100" spans="1:21" s="24" customFormat="1" x14ac:dyDescent="0.25">
      <c r="B100" s="25"/>
      <c r="H100" s="25"/>
      <c r="N100" s="25"/>
    </row>
    <row r="101" spans="1:21" s="24" customFormat="1" x14ac:dyDescent="0.25">
      <c r="B101" s="25"/>
      <c r="H101" s="25"/>
      <c r="N101" s="25"/>
    </row>
    <row r="102" spans="1:21" s="24" customFormat="1" x14ac:dyDescent="0.25">
      <c r="B102" s="25"/>
      <c r="H102" s="25"/>
      <c r="N102" s="25"/>
    </row>
    <row r="103" spans="1:21" s="24" customFormat="1" x14ac:dyDescent="0.25">
      <c r="B103" s="25"/>
      <c r="H103" s="25"/>
      <c r="N103" s="25"/>
    </row>
    <row r="104" spans="1:21" s="24" customFormat="1" x14ac:dyDescent="0.25">
      <c r="B104" s="25"/>
      <c r="H104" s="25"/>
      <c r="N104" s="25"/>
    </row>
    <row r="105" spans="1:21" s="24" customFormat="1" x14ac:dyDescent="0.25">
      <c r="B105" s="25"/>
      <c r="H105" s="25"/>
      <c r="N105" s="25"/>
    </row>
    <row r="106" spans="1:21" s="24" customFormat="1" x14ac:dyDescent="0.25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</row>
    <row r="107" spans="1:21" s="24" customFormat="1" x14ac:dyDescent="0.25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1:21" s="24" customFormat="1" x14ac:dyDescent="0.25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  <row r="109" spans="1:21" s="24" customFormat="1" x14ac:dyDescent="0.25">
      <c r="A109" s="26"/>
      <c r="B109" s="59"/>
      <c r="C109" s="26"/>
      <c r="D109" s="26"/>
      <c r="E109" s="26"/>
      <c r="F109" s="26"/>
      <c r="G109" s="26"/>
      <c r="H109" s="59"/>
      <c r="I109" s="26"/>
      <c r="J109" s="26"/>
      <c r="K109" s="26"/>
      <c r="L109" s="26"/>
      <c r="M109" s="26"/>
      <c r="N109" s="59"/>
      <c r="O109" s="26"/>
      <c r="P109" s="26"/>
      <c r="Q109" s="26"/>
      <c r="R109" s="26"/>
      <c r="S109" s="26"/>
      <c r="T109" s="26"/>
      <c r="U109" s="26"/>
    </row>
  </sheetData>
  <sheetProtection password="C9C3" sheet="1" objects="1" scenarios="1"/>
  <mergeCells count="22"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 location="page=218" display="https://bcnroc.ajuntament.barcelona.cat/jspui/bitstream/11703/117122/5/GM_Pressupost_2020.pdf#page=218" xr:uid="{00000000-0004-0000-0400-000000000000}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I13:J13 N13:O13 S13:T13 X13:Y13 AC13:AD13 G13 L13 Q13 V13 AA13 D13:E13 B13 B24:AE24 B21:AE21 B8" unlockedFormula="1"/>
    <ignoredError sqref="C44:C45 M34:M39 C34:C43" formula="1"/>
  </ignoredError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514F4E9FDD6D48A4F4A25B5AC33AB4" ma:contentTypeVersion="18" ma:contentTypeDescription="Crea un document nou" ma:contentTypeScope="" ma:versionID="e9e4399ad10f57ca40344f873b26250b">
  <xsd:schema xmlns:xsd="http://www.w3.org/2001/XMLSchema" xmlns:xs="http://www.w3.org/2001/XMLSchema" xmlns:p="http://schemas.microsoft.com/office/2006/metadata/properties" xmlns:ns2="b556faf4-caf0-43a6-b022-8644885041d5" xmlns:ns3="27dd97c3-2d4f-4d5e-99c8-436d3d1c592c" targetNamespace="http://schemas.microsoft.com/office/2006/metadata/properties" ma:root="true" ma:fieldsID="e89e95412dd8999ade185dbaf9f66ffe" ns2:_="" ns3:_="">
    <xsd:import namespace="b556faf4-caf0-43a6-b022-8644885041d5"/>
    <xsd:import namespace="27dd97c3-2d4f-4d5e-99c8-436d3d1c592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56faf4-caf0-43a6-b022-8644885041d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ce474a2-f1b4-480e-9cc2-db955383e39c}" ma:internalName="TaxCatchAll" ma:showField="CatchAllData" ma:web="b556faf4-caf0-43a6-b022-8644885041d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dd97c3-2d4f-4d5e-99c8-436d3d1c59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es de la imatge" ma:readOnly="false" ma:fieldId="{5cf76f15-5ced-4ddc-b409-7134ff3c332f}" ma:taxonomyMulti="true" ma:sspId="a7f05f76-7d54-4fc9-82a1-33b4f3b219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34FD192-3B9B-4E06-8ACE-D12DCF8492F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9AB8C73-B3A7-4A44-89AA-1D626EBABA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56faf4-caf0-43a6-b022-8644885041d5"/>
    <ds:schemaRef ds:uri="27dd97c3-2d4f-4d5e-99c8-436d3d1c59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CONTRACTACIO 1r TR 2023</vt:lpstr>
      <vt:lpstr>CONTRACTACIO 2n TR 2023</vt:lpstr>
      <vt:lpstr>CONTRACTACIO 3r TR 2023</vt:lpstr>
      <vt:lpstr>CONTRACTACIO 4t TR 2023</vt:lpstr>
      <vt:lpstr>2023 - CONTRACTACIÓ ANUAL</vt:lpstr>
      <vt:lpstr>'2023 - CONTRACTACIÓ ANUAL'!Área_de_impresión</vt:lpstr>
      <vt:lpstr>'CONTRACTACIO 1r TR 2023'!Área_de_impresión</vt:lpstr>
      <vt:lpstr>'CONTRACTACIO 2n TR 2023'!Área_de_impresión</vt:lpstr>
      <vt:lpstr>'CONTRACTACIO 3r TR 2023'!Área_de_impresión</vt:lpstr>
      <vt:lpstr>'CONTRACTACIO 4t TR 2023'!Área_de_impresión</vt:lpstr>
    </vt:vector>
  </TitlesOfParts>
  <Company>IMI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Laura Garcia</cp:lastModifiedBy>
  <cp:lastPrinted>2020-02-14T09:12:43Z</cp:lastPrinted>
  <dcterms:created xsi:type="dcterms:W3CDTF">2016-02-03T12:33:15Z</dcterms:created>
  <dcterms:modified xsi:type="dcterms:W3CDTF">2024-02-27T12:26:52Z</dcterms:modified>
</cp:coreProperties>
</file>