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sorcilocalret.sharepoint.com/juridica/Documents compartits/EXPEDIENTS CONTRACTACIÓ/2023/Aj BCN Contractació 2023/4 Ttre/"/>
    </mc:Choice>
  </mc:AlternateContent>
  <xr:revisionPtr revIDLastSave="0" documentId="14_{F136796F-8817-4C61-A4D5-C15F0729A9FA}" xr6:coauthVersionLast="47" xr6:coauthVersionMax="47" xr10:uidLastSave="{00000000-0000-0000-0000-000000000000}"/>
  <bookViews>
    <workbookView xWindow="33720" yWindow="-120" windowWidth="29040" windowHeight="15720" tabRatio="700" activeTab="4" xr2:uid="{00000000-000D-0000-FFFF-FFFF00000000}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5" l="1"/>
  <c r="I20" i="5"/>
  <c r="A28" i="7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E44" i="7" s="1"/>
  <c r="F44" i="7" s="1"/>
  <c r="D23" i="7"/>
  <c r="B23" i="7"/>
  <c r="C23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B43" i="7" s="1"/>
  <c r="C43" i="7" s="1"/>
  <c r="E22" i="7"/>
  <c r="D22" i="7"/>
  <c r="B22" i="7"/>
  <c r="E43" i="6"/>
  <c r="D43" i="6"/>
  <c r="B43" i="6"/>
  <c r="C43" i="6" s="1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E45" i="7" s="1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AE20" i="7" s="1"/>
  <c r="T20" i="7"/>
  <c r="U20" i="7"/>
  <c r="Y20" i="7"/>
  <c r="E21" i="7"/>
  <c r="E42" i="7" s="1"/>
  <c r="F42" i="7" s="1"/>
  <c r="J21" i="7"/>
  <c r="O21" i="7"/>
  <c r="P21" i="7" s="1"/>
  <c r="AD21" i="7"/>
  <c r="T21" i="7"/>
  <c r="U21" i="7" s="1"/>
  <c r="Y21" i="7"/>
  <c r="J14" i="7"/>
  <c r="O14" i="7"/>
  <c r="E14" i="7"/>
  <c r="F14" i="7" s="1"/>
  <c r="T14" i="7"/>
  <c r="U14" i="7" s="1"/>
  <c r="Y14" i="7"/>
  <c r="Z14" i="7" s="1"/>
  <c r="AD14" i="7"/>
  <c r="AE14" i="7"/>
  <c r="J15" i="7"/>
  <c r="O15" i="7"/>
  <c r="E36" i="7" s="1"/>
  <c r="F36" i="7" s="1"/>
  <c r="E15" i="7"/>
  <c r="T15" i="7"/>
  <c r="U15" i="7" s="1"/>
  <c r="Y15" i="7"/>
  <c r="Z15" i="7" s="1"/>
  <c r="AD15" i="7"/>
  <c r="AE15" i="7" s="1"/>
  <c r="J16" i="7"/>
  <c r="O16" i="7"/>
  <c r="E37" i="7" s="1"/>
  <c r="F37" i="7" s="1"/>
  <c r="E16" i="7"/>
  <c r="F16" i="7" s="1"/>
  <c r="T16" i="7"/>
  <c r="U16" i="7" s="1"/>
  <c r="Y16" i="7"/>
  <c r="AD16" i="7"/>
  <c r="J17" i="7"/>
  <c r="K17" i="7"/>
  <c r="O17" i="7"/>
  <c r="E17" i="7"/>
  <c r="F17" i="7" s="1"/>
  <c r="T17" i="7"/>
  <c r="U17" i="7" s="1"/>
  <c r="Y17" i="7"/>
  <c r="Z17" i="7" s="1"/>
  <c r="AD17" i="7"/>
  <c r="J18" i="7"/>
  <c r="O18" i="7"/>
  <c r="AD18" i="7"/>
  <c r="AE18" i="7" s="1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AC25" i="7" s="1"/>
  <c r="N38" i="7" s="1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38" i="7" s="1"/>
  <c r="D17" i="7"/>
  <c r="S17" i="7"/>
  <c r="X17" i="7"/>
  <c r="AC17" i="7"/>
  <c r="I18" i="7"/>
  <c r="N18" i="7"/>
  <c r="AC18" i="7"/>
  <c r="D18" i="7"/>
  <c r="D39" i="7" s="1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/>
  <c r="Q24" i="7"/>
  <c r="R24" i="7"/>
  <c r="V24" i="7"/>
  <c r="W24" i="7"/>
  <c r="AA24" i="7"/>
  <c r="AB24" i="7"/>
  <c r="G16" i="7"/>
  <c r="L16" i="7"/>
  <c r="M16" i="7" s="1"/>
  <c r="Q16" i="7"/>
  <c r="V16" i="7"/>
  <c r="W16" i="7" s="1"/>
  <c r="AA16" i="7"/>
  <c r="AB16" i="7" s="1"/>
  <c r="B13" i="7"/>
  <c r="B25" i="7" s="1"/>
  <c r="L34" i="7" s="1"/>
  <c r="M34" i="7" s="1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B36" i="7" s="1"/>
  <c r="C36" i="7" s="1"/>
  <c r="L15" i="7"/>
  <c r="M15" i="7" s="1"/>
  <c r="B15" i="7"/>
  <c r="C15" i="7" s="1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R17" i="7" s="1"/>
  <c r="V17" i="7"/>
  <c r="W17" i="7" s="1"/>
  <c r="AA17" i="7"/>
  <c r="G18" i="7"/>
  <c r="L18" i="7"/>
  <c r="M18" i="7" s="1"/>
  <c r="AA18" i="7"/>
  <c r="B18" i="7"/>
  <c r="B39" i="7" s="1"/>
  <c r="Q18" i="7"/>
  <c r="R18" i="7"/>
  <c r="V18" i="7"/>
  <c r="W18" i="7"/>
  <c r="G19" i="7"/>
  <c r="L19" i="7"/>
  <c r="AA19" i="7"/>
  <c r="B19" i="7"/>
  <c r="C19" i="7" s="1"/>
  <c r="Q19" i="7"/>
  <c r="R19" i="7" s="1"/>
  <c r="V19" i="7"/>
  <c r="W19" i="7" s="1"/>
  <c r="R15" i="7"/>
  <c r="J25" i="6"/>
  <c r="K20" i="6" s="1"/>
  <c r="E25" i="6"/>
  <c r="O25" i="6"/>
  <c r="O36" i="6" s="1"/>
  <c r="Y25" i="6"/>
  <c r="O38" i="6" s="1"/>
  <c r="P38" i="6" s="1"/>
  <c r="T25" i="6"/>
  <c r="O37" i="6" s="1"/>
  <c r="P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3" i="6" s="1"/>
  <c r="H15" i="6"/>
  <c r="B25" i="6"/>
  <c r="L34" i="6" s="1"/>
  <c r="M34" i="6" s="1"/>
  <c r="L25" i="6"/>
  <c r="L36" i="6"/>
  <c r="V25" i="6"/>
  <c r="L38" i="6"/>
  <c r="Q25" i="6"/>
  <c r="L37" i="6"/>
  <c r="AA25" i="6"/>
  <c r="L39" i="6"/>
  <c r="M39" i="6" s="1"/>
  <c r="E45" i="6"/>
  <c r="E34" i="6"/>
  <c r="E35" i="6"/>
  <c r="E36" i="6"/>
  <c r="E37" i="6"/>
  <c r="E38" i="6"/>
  <c r="F38" i="6"/>
  <c r="E39" i="6"/>
  <c r="E40" i="6"/>
  <c r="F40" i="6" s="1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C36" i="6" s="1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25" i="6" s="1"/>
  <c r="AB14" i="6"/>
  <c r="AB15" i="6"/>
  <c r="AB16" i="6"/>
  <c r="AB17" i="6"/>
  <c r="AB18" i="6"/>
  <c r="AB19" i="6"/>
  <c r="AB20" i="6"/>
  <c r="AB21" i="6"/>
  <c r="AB24" i="6"/>
  <c r="Z13" i="6"/>
  <c r="Z25" i="6" s="1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/>
  <c r="E25" i="5"/>
  <c r="O34" i="5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M34" i="5" s="1"/>
  <c r="G25" i="5"/>
  <c r="L35" i="5" s="1"/>
  <c r="L25" i="5"/>
  <c r="L36" i="5" s="1"/>
  <c r="Q25" i="5"/>
  <c r="L37" i="5"/>
  <c r="V25" i="5"/>
  <c r="L38" i="5" s="1"/>
  <c r="M38" i="5" s="1"/>
  <c r="E34" i="5"/>
  <c r="E35" i="5"/>
  <c r="E36" i="5"/>
  <c r="F36" i="5" s="1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 s="1"/>
  <c r="B45" i="5"/>
  <c r="B39" i="5"/>
  <c r="B40" i="5"/>
  <c r="C40" i="5" s="1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F36" i="4" s="1"/>
  <c r="E37" i="4"/>
  <c r="F37" i="4" s="1"/>
  <c r="E38" i="4"/>
  <c r="E39" i="4"/>
  <c r="F39" i="4" s="1"/>
  <c r="E40" i="4"/>
  <c r="E41" i="4"/>
  <c r="E42" i="4"/>
  <c r="D45" i="4"/>
  <c r="B45" i="4"/>
  <c r="C45" i="4" s="1"/>
  <c r="B42" i="4"/>
  <c r="C42" i="4" s="1"/>
  <c r="B34" i="4"/>
  <c r="C34" i="4" s="1"/>
  <c r="B35" i="4"/>
  <c r="C35" i="4" s="1"/>
  <c r="B36" i="4"/>
  <c r="C36" i="4" s="1"/>
  <c r="B37" i="4"/>
  <c r="C37" i="4" s="1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/>
  <c r="AB13" i="4"/>
  <c r="AB14" i="4"/>
  <c r="AB15" i="4"/>
  <c r="AB16" i="4"/>
  <c r="AB25" i="4" s="1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R13" i="4"/>
  <c r="R14" i="4"/>
  <c r="R15" i="4"/>
  <c r="R16" i="4"/>
  <c r="R17" i="4"/>
  <c r="R18" i="4"/>
  <c r="R19" i="4"/>
  <c r="R20" i="4"/>
  <c r="R21" i="4"/>
  <c r="R24" i="4"/>
  <c r="O25" i="4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20" i="4" s="1"/>
  <c r="K16" i="4"/>
  <c r="K17" i="4"/>
  <c r="I25" i="4"/>
  <c r="N35" i="4" s="1"/>
  <c r="G25" i="4"/>
  <c r="L35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13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22" i="1"/>
  <c r="L25" i="1"/>
  <c r="L36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5" i="1"/>
  <c r="AE25" i="1" s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8" i="1"/>
  <c r="P17" i="1"/>
  <c r="P15" i="1"/>
  <c r="P14" i="1"/>
  <c r="M24" i="1"/>
  <c r="M21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F36" i="1" s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C39" i="1" s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/>
  <c r="Z13" i="1"/>
  <c r="W13" i="1"/>
  <c r="U13" i="1"/>
  <c r="U14" i="1"/>
  <c r="U25" i="1" s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O34" i="6"/>
  <c r="F22" i="6"/>
  <c r="C22" i="6"/>
  <c r="F45" i="1"/>
  <c r="H20" i="6"/>
  <c r="H19" i="6"/>
  <c r="M18" i="6"/>
  <c r="M13" i="6"/>
  <c r="P19" i="6"/>
  <c r="P14" i="6"/>
  <c r="Z21" i="6"/>
  <c r="H22" i="6"/>
  <c r="K22" i="6"/>
  <c r="M13" i="5"/>
  <c r="M39" i="5"/>
  <c r="H22" i="5"/>
  <c r="O38" i="5"/>
  <c r="P38" i="5" s="1"/>
  <c r="K22" i="5"/>
  <c r="M14" i="4"/>
  <c r="P21" i="4"/>
  <c r="H19" i="4"/>
  <c r="H22" i="4"/>
  <c r="K13" i="4"/>
  <c r="K22" i="4"/>
  <c r="Z21" i="4"/>
  <c r="L34" i="1"/>
  <c r="F20" i="1"/>
  <c r="O34" i="1"/>
  <c r="F13" i="1"/>
  <c r="C13" i="1"/>
  <c r="K21" i="1"/>
  <c r="H16" i="1"/>
  <c r="H14" i="1"/>
  <c r="H18" i="1"/>
  <c r="H24" i="1"/>
  <c r="Z18" i="6"/>
  <c r="C20" i="6"/>
  <c r="C13" i="6"/>
  <c r="F14" i="6"/>
  <c r="K15" i="6"/>
  <c r="R16" i="6"/>
  <c r="U16" i="6"/>
  <c r="U13" i="6"/>
  <c r="H18" i="6"/>
  <c r="H24" i="6"/>
  <c r="H14" i="6"/>
  <c r="K19" i="6"/>
  <c r="K14" i="6"/>
  <c r="K18" i="6"/>
  <c r="K21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C14" i="5"/>
  <c r="C13" i="5"/>
  <c r="F23" i="7"/>
  <c r="F43" i="5"/>
  <c r="AE21" i="5"/>
  <c r="AE20" i="5"/>
  <c r="C20" i="5"/>
  <c r="F21" i="5"/>
  <c r="F20" i="5"/>
  <c r="P21" i="5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F20" i="4"/>
  <c r="K21" i="4"/>
  <c r="D42" i="7"/>
  <c r="W17" i="4"/>
  <c r="Z17" i="4"/>
  <c r="C18" i="4"/>
  <c r="C20" i="4"/>
  <c r="O34" i="4"/>
  <c r="H13" i="4"/>
  <c r="M13" i="4"/>
  <c r="W20" i="4"/>
  <c r="P18" i="7"/>
  <c r="K22" i="7"/>
  <c r="B40" i="7"/>
  <c r="B35" i="7"/>
  <c r="E39" i="7"/>
  <c r="D45" i="7"/>
  <c r="AA25" i="7"/>
  <c r="L38" i="7" s="1"/>
  <c r="M38" i="7" s="1"/>
  <c r="D36" i="7"/>
  <c r="D37" i="7"/>
  <c r="C35" i="1"/>
  <c r="B38" i="7"/>
  <c r="C38" i="7" s="1"/>
  <c r="D25" i="7"/>
  <c r="N34" i="7" s="1"/>
  <c r="H21" i="7"/>
  <c r="P17" i="7"/>
  <c r="P16" i="7"/>
  <c r="Z16" i="7"/>
  <c r="F37" i="1"/>
  <c r="F43" i="1"/>
  <c r="F44" i="1"/>
  <c r="C22" i="7"/>
  <c r="C44" i="1"/>
  <c r="F15" i="7"/>
  <c r="F22" i="7"/>
  <c r="F42" i="1"/>
  <c r="F35" i="1"/>
  <c r="F39" i="1"/>
  <c r="C39" i="5"/>
  <c r="C43" i="5"/>
  <c r="C43" i="4"/>
  <c r="C45" i="1"/>
  <c r="C37" i="1"/>
  <c r="K24" i="7"/>
  <c r="C39" i="6"/>
  <c r="C37" i="6"/>
  <c r="F36" i="6"/>
  <c r="C35" i="6"/>
  <c r="F35" i="6"/>
  <c r="M37" i="6"/>
  <c r="U13" i="7"/>
  <c r="F45" i="6"/>
  <c r="M38" i="6"/>
  <c r="P34" i="6"/>
  <c r="F39" i="6"/>
  <c r="AB18" i="7"/>
  <c r="AB19" i="7"/>
  <c r="C40" i="6"/>
  <c r="C45" i="6"/>
  <c r="C45" i="5"/>
  <c r="F39" i="5"/>
  <c r="F45" i="5"/>
  <c r="M37" i="5"/>
  <c r="R16" i="7"/>
  <c r="C37" i="5"/>
  <c r="F37" i="5"/>
  <c r="C35" i="5"/>
  <c r="F18" i="7"/>
  <c r="F40" i="5"/>
  <c r="F35" i="5"/>
  <c r="F21" i="7"/>
  <c r="F13" i="7"/>
  <c r="F20" i="7"/>
  <c r="F42" i="5"/>
  <c r="W20" i="7"/>
  <c r="P34" i="5"/>
  <c r="Z21" i="7"/>
  <c r="AE21" i="7"/>
  <c r="AE17" i="7"/>
  <c r="F35" i="4"/>
  <c r="K18" i="7"/>
  <c r="C25" i="4"/>
  <c r="F38" i="4"/>
  <c r="F42" i="4"/>
  <c r="F45" i="4"/>
  <c r="K15" i="7"/>
  <c r="K14" i="7"/>
  <c r="K16" i="7"/>
  <c r="K19" i="7"/>
  <c r="AB20" i="7"/>
  <c r="AB17" i="7"/>
  <c r="P34" i="4"/>
  <c r="C20" i="7"/>
  <c r="C14" i="7"/>
  <c r="C39" i="4"/>
  <c r="C13" i="7"/>
  <c r="R13" i="7"/>
  <c r="K21" i="7"/>
  <c r="P15" i="7"/>
  <c r="P14" i="7"/>
  <c r="M14" i="7"/>
  <c r="H15" i="7"/>
  <c r="H19" i="7"/>
  <c r="H16" i="7"/>
  <c r="H14" i="7"/>
  <c r="H18" i="7"/>
  <c r="H24" i="7"/>
  <c r="P34" i="1"/>
  <c r="M38" i="1"/>
  <c r="M34" i="1"/>
  <c r="R25" i="7"/>
  <c r="P37" i="4"/>
  <c r="M37" i="4"/>
  <c r="M38" i="4"/>
  <c r="F39" i="7"/>
  <c r="F45" i="7"/>
  <c r="C39" i="7"/>
  <c r="C35" i="7"/>
  <c r="O35" i="1" l="1"/>
  <c r="O40" i="1" s="1"/>
  <c r="P36" i="1" s="1"/>
  <c r="K20" i="1"/>
  <c r="M19" i="1"/>
  <c r="L25" i="7"/>
  <c r="L36" i="7" s="1"/>
  <c r="L35" i="6"/>
  <c r="M35" i="6" s="1"/>
  <c r="B46" i="6"/>
  <c r="C34" i="6" s="1"/>
  <c r="K13" i="6"/>
  <c r="K20" i="5"/>
  <c r="K25" i="5" s="1"/>
  <c r="O35" i="6"/>
  <c r="C41" i="6"/>
  <c r="I25" i="7"/>
  <c r="N35" i="7" s="1"/>
  <c r="F25" i="7"/>
  <c r="P19" i="4"/>
  <c r="O36" i="4"/>
  <c r="P20" i="4"/>
  <c r="P25" i="4" s="1"/>
  <c r="AE25" i="7"/>
  <c r="AB25" i="7"/>
  <c r="L35" i="1"/>
  <c r="H13" i="1"/>
  <c r="F25" i="4"/>
  <c r="W25" i="6"/>
  <c r="W25" i="4"/>
  <c r="U25" i="7"/>
  <c r="F25" i="6"/>
  <c r="L40" i="6"/>
  <c r="M36" i="6" s="1"/>
  <c r="D46" i="5"/>
  <c r="R25" i="6"/>
  <c r="C25" i="6"/>
  <c r="P25" i="6"/>
  <c r="D46" i="6"/>
  <c r="E46" i="6"/>
  <c r="X25" i="7"/>
  <c r="N39" i="7" s="1"/>
  <c r="D35" i="7"/>
  <c r="F24" i="7"/>
  <c r="H22" i="7"/>
  <c r="B45" i="7"/>
  <c r="C45" i="7" s="1"/>
  <c r="E35" i="7"/>
  <c r="F35" i="7" s="1"/>
  <c r="E38" i="7"/>
  <c r="F38" i="7" s="1"/>
  <c r="AD25" i="7"/>
  <c r="O38" i="7" s="1"/>
  <c r="P38" i="7" s="1"/>
  <c r="K25" i="6"/>
  <c r="W25" i="1"/>
  <c r="Z25" i="1"/>
  <c r="AB25" i="1"/>
  <c r="D46" i="4"/>
  <c r="F25" i="5"/>
  <c r="P25" i="5"/>
  <c r="U25" i="5"/>
  <c r="Z25" i="5"/>
  <c r="AB25" i="5"/>
  <c r="AE25" i="5"/>
  <c r="AE25" i="6"/>
  <c r="G25" i="7"/>
  <c r="H20" i="7" s="1"/>
  <c r="N25" i="7"/>
  <c r="N36" i="7" s="1"/>
  <c r="Z25" i="7"/>
  <c r="E40" i="7"/>
  <c r="E41" i="7"/>
  <c r="B44" i="7"/>
  <c r="C44" i="7" s="1"/>
  <c r="D40" i="7"/>
  <c r="C18" i="7"/>
  <c r="C25" i="7" s="1"/>
  <c r="L36" i="4"/>
  <c r="L40" i="4" s="1"/>
  <c r="M36" i="4" s="1"/>
  <c r="U25" i="6"/>
  <c r="O40" i="6"/>
  <c r="P36" i="6" s="1"/>
  <c r="M25" i="6"/>
  <c r="D43" i="7"/>
  <c r="D44" i="7"/>
  <c r="M20" i="4"/>
  <c r="M25" i="4" s="1"/>
  <c r="O35" i="4"/>
  <c r="J25" i="7"/>
  <c r="K20" i="7" s="1"/>
  <c r="H20" i="4"/>
  <c r="H25" i="4"/>
  <c r="O40" i="4"/>
  <c r="P36" i="4" s="1"/>
  <c r="E34" i="7"/>
  <c r="B34" i="7"/>
  <c r="P19" i="1"/>
  <c r="P25" i="1" s="1"/>
  <c r="M19" i="7"/>
  <c r="D41" i="7"/>
  <c r="M20" i="7"/>
  <c r="M20" i="1"/>
  <c r="K25" i="1"/>
  <c r="N40" i="1"/>
  <c r="H20" i="1"/>
  <c r="H25" i="1" s="1"/>
  <c r="B41" i="7"/>
  <c r="O25" i="7"/>
  <c r="P19" i="7" s="1"/>
  <c r="B46" i="1"/>
  <c r="C40" i="1" s="1"/>
  <c r="Z25" i="4"/>
  <c r="W25" i="5"/>
  <c r="N40" i="6"/>
  <c r="B46" i="4"/>
  <c r="H25" i="5"/>
  <c r="L40" i="5"/>
  <c r="M35" i="5" s="1"/>
  <c r="R25" i="4"/>
  <c r="AE25" i="4"/>
  <c r="O40" i="5"/>
  <c r="P35" i="5" s="1"/>
  <c r="W25" i="7"/>
  <c r="P37" i="1"/>
  <c r="L40" i="1"/>
  <c r="M35" i="1" s="1"/>
  <c r="C36" i="1"/>
  <c r="C25" i="5"/>
  <c r="K25" i="4"/>
  <c r="R25" i="1"/>
  <c r="D46" i="1"/>
  <c r="C25" i="1"/>
  <c r="N40" i="4"/>
  <c r="U25" i="4"/>
  <c r="E46" i="4"/>
  <c r="F34" i="4"/>
  <c r="E46" i="5"/>
  <c r="F41" i="5" s="1"/>
  <c r="N40" i="5"/>
  <c r="E46" i="1"/>
  <c r="F34" i="1" s="1"/>
  <c r="H25" i="6"/>
  <c r="F25" i="1"/>
  <c r="M25" i="5"/>
  <c r="B46" i="5"/>
  <c r="C41" i="5" s="1"/>
  <c r="F37" i="6"/>
  <c r="B42" i="7"/>
  <c r="C42" i="7" s="1"/>
  <c r="B37" i="7"/>
  <c r="Q25" i="7"/>
  <c r="L37" i="7" s="1"/>
  <c r="Y25" i="7"/>
  <c r="O39" i="7" s="1"/>
  <c r="P39" i="7" s="1"/>
  <c r="S25" i="7"/>
  <c r="N37" i="7" s="1"/>
  <c r="T25" i="7"/>
  <c r="O37" i="7" s="1"/>
  <c r="P37" i="7" s="1"/>
  <c r="E43" i="7"/>
  <c r="F43" i="7" s="1"/>
  <c r="V25" i="7"/>
  <c r="L39" i="7" s="1"/>
  <c r="M39" i="7" s="1"/>
  <c r="E25" i="7"/>
  <c r="O34" i="7" s="1"/>
  <c r="O35" i="7" l="1"/>
  <c r="O40" i="7" s="1"/>
  <c r="M13" i="7"/>
  <c r="M25" i="7" s="1"/>
  <c r="M25" i="1"/>
  <c r="C46" i="6"/>
  <c r="L35" i="7"/>
  <c r="L40" i="7" s="1"/>
  <c r="F41" i="6"/>
  <c r="F34" i="6"/>
  <c r="F46" i="6"/>
  <c r="P35" i="6"/>
  <c r="P40" i="6" s="1"/>
  <c r="M40" i="6"/>
  <c r="H13" i="7"/>
  <c r="H25" i="7" s="1"/>
  <c r="P36" i="5"/>
  <c r="P40" i="5" s="1"/>
  <c r="F34" i="5"/>
  <c r="F46" i="5" s="1"/>
  <c r="C34" i="5"/>
  <c r="C46" i="5" s="1"/>
  <c r="M36" i="5"/>
  <c r="M40" i="5" s="1"/>
  <c r="D46" i="7"/>
  <c r="K13" i="7"/>
  <c r="K25" i="7" s="1"/>
  <c r="N40" i="7"/>
  <c r="F40" i="4"/>
  <c r="F41" i="4"/>
  <c r="F46" i="4" s="1"/>
  <c r="P35" i="4"/>
  <c r="P40" i="4" s="1"/>
  <c r="C40" i="4"/>
  <c r="C41" i="4"/>
  <c r="M35" i="4"/>
  <c r="M40" i="4" s="1"/>
  <c r="F40" i="1"/>
  <c r="O36" i="7"/>
  <c r="P20" i="7"/>
  <c r="F41" i="1"/>
  <c r="P35" i="1"/>
  <c r="P40" i="1" s="1"/>
  <c r="C34" i="1"/>
  <c r="C41" i="1"/>
  <c r="C46" i="1" s="1"/>
  <c r="M36" i="1"/>
  <c r="M40" i="1" s="1"/>
  <c r="P13" i="7"/>
  <c r="E46" i="7"/>
  <c r="F40" i="7" s="1"/>
  <c r="B46" i="7"/>
  <c r="C37" i="7"/>
  <c r="M37" i="7"/>
  <c r="P34" i="7"/>
  <c r="F46" i="1" l="1"/>
  <c r="C46" i="4"/>
  <c r="P25" i="7"/>
  <c r="C34" i="7"/>
  <c r="C40" i="7"/>
  <c r="C41" i="7"/>
  <c r="F34" i="7"/>
  <c r="F41" i="7"/>
  <c r="P36" i="7"/>
  <c r="P35" i="7"/>
  <c r="M36" i="7"/>
  <c r="M35" i="7"/>
  <c r="C46" i="7" l="1"/>
  <c r="M40" i="7"/>
  <c r="P40" i="7"/>
  <c r="F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<sst xmlns="http://schemas.openxmlformats.org/spreadsheetml/2006/main" count="457" uniqueCount="62">
  <si>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</si>
  <si>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</si>
  <si>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</si>
  <si>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</si>
  <si>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</si>
  <si>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</si>
  <si>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</si>
  <si>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</si>
  <si>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</si>
  <si>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</si>
  <si>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</si>
  <si>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</si>
  <si>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</si>
  <si>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</si>
  <si>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</si>
  <si>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</si>
  <si>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</si>
  <si>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</si>
  <si>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</si>
  <si>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</si>
  <si>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</si>
  <si>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</si>
  <si>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</si>
  <si>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</si>
  <si>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</si>
  <si>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</si>
  <si>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</si>
  <si>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</si>
  <si>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</si>
  <si>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</si>
  <si>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</si>
  <si>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</si>
  <si>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</si>
  <si>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</si>
  <si>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</si>
  <si>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</si>
  <si>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</si>
  <si>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</si>
  <si>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</si>
  <si>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</si>
  <si>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</si>
  <si>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</si>
  <si>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</si>
  <si>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</si>
  <si>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</si>
  <si>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</si>
  <si>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</si>
  <si>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</si>
  <si>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</si>
  <si>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</si>
  <si>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</si>
  <si>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</si>
  <si>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</si>
  <si>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</si>
  <si>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</si>
  <si>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</si>
  <si>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</si>
  <si>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</si>
  <si>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</si>
  <si>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</si>
  <si>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</si>
  <si>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Consorci Localret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</si>
</sst>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 2" xfId="47" xr:uid="{00000000-0005-0000-0000-000001000000}"/>
    <cellStyle name="20% - Èmfasi2 2" xfId="49" xr:uid="{00000000-0005-0000-0000-000003000000}"/>
    <cellStyle name="20% - Èmfasi3 2" xfId="51" xr:uid="{00000000-0005-0000-0000-000005000000}"/>
    <cellStyle name="20% - Èmfasi4 2" xfId="53" xr:uid="{00000000-0005-0000-0000-000007000000}"/>
    <cellStyle name="20% - Èmfasi5 2" xfId="55" xr:uid="{00000000-0005-0000-0000-000009000000}"/>
    <cellStyle name="20% - Èmfasi6 2" xfId="57" xr:uid="{00000000-0005-0000-0000-00000B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Èmfasi1 2" xfId="48" xr:uid="{00000000-0005-0000-0000-00000D000000}"/>
    <cellStyle name="40% - Èmfasi2 2" xfId="50" xr:uid="{00000000-0005-0000-0000-00000F000000}"/>
    <cellStyle name="40% - Èmfasi3 2" xfId="52" xr:uid="{00000000-0005-0000-0000-000011000000}"/>
    <cellStyle name="40% - Èmfasi4 2" xfId="54" xr:uid="{00000000-0005-0000-0000-000013000000}"/>
    <cellStyle name="40% - Èmfasi5 2" xfId="56" xr:uid="{00000000-0005-0000-0000-000015000000}"/>
    <cellStyle name="40% - Èmfasi6 2" xfId="58" xr:uid="{00000000-0005-0000-0000-000017000000}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9" builtinId="8"/>
    <cellStyle name="Incorrecto" xfId="9" builtinId="27" customBuiltin="1"/>
    <cellStyle name="Moneda" xfId="2" builtinId="4"/>
    <cellStyle name="Neutral" xfId="10" builtinId="28" customBuiltin="1"/>
    <cellStyle name="Normal" xfId="0" builtinId="0"/>
    <cellStyle name="Normal 2" xfId="44" xr:uid="{00000000-0005-0000-0000-00002E000000}"/>
    <cellStyle name="Normal 3" xfId="45" xr:uid="{00000000-0005-0000-0000-00002F000000}"/>
    <cellStyle name="Nota 2" xfId="46" xr:uid="{00000000-0005-0000-0000-000031000000}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9-4372-9E12-09C4AF0C7CC7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9-4372-9E12-09C4AF0C7CC7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49-4372-9E12-09C4AF0C7CC7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49-4372-9E12-09C4AF0C7CC7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49-4372-9E12-09C4AF0C7CC7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49-4372-9E12-09C4AF0C7CC7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49-4372-9E12-09C4AF0C7CC7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49-4372-9E12-09C4AF0C7CC7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49-4372-9E12-09C4AF0C7CC7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49-4372-9E12-09C4AF0C7CC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40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49-4372-9E12-09C4AF0C7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63-43A7-BA29-00E5BDCE1C65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63-43A7-BA29-00E5BDCE1C65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63-43A7-BA29-00E5BDCE1C65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63-43A7-BA29-00E5BDCE1C65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63-43A7-BA29-00E5BDCE1C65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63-43A7-BA29-00E5BDCE1C65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63-43A7-BA29-00E5BDCE1C65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63-43A7-BA29-00E5BDCE1C65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63-43A7-BA29-00E5BDCE1C65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63-43A7-BA29-00E5BDCE1C6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2"/>
                <c:pt idx="0">
                  <c:v>192813.75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60306.770000000004</c:v>
                </c:pt>
                <c:pt idx="7">
                  <c:v>83025.279999999999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63-43A7-BA29-00E5BDCE1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36-4668-8DC9-38B6C0476764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36-4668-8DC9-38B6C0476764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36-4668-8DC9-38B6C0476764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36-4668-8DC9-38B6C047676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36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6-4668-8DC9-38B6C04767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DD-4131-8099-B9842C700C42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DD-4131-8099-B9842C700C42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DD-4131-8099-B9842C700C42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DD-4131-8099-B9842C700C42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DD-4131-8099-B9842C700C42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DD-4131-8099-B9842C700C4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235809.57</c:v>
                </c:pt>
                <c:pt idx="2">
                  <c:v>100336.23000000001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DD-4131-8099-B9842C700C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158750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158750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158750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158750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topLeftCell="A19" zoomScale="60" zoomScaleNormal="60" workbookViewId="0">
      <selection activeCell="W37" sqref="W37"/>
    </sheetView>
  </sheetViews>
  <sheetFormatPr baseColWidth="10"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8164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8164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81640625" style="26" customWidth="1"/>
    <col min="29" max="29" width="18.08984375" style="26" customWidth="1"/>
    <col min="30" max="30" width="18.81640625" style="26" customWidth="1"/>
    <col min="31" max="31" width="10.81640625" style="26" customWidth="1"/>
    <col min="32" max="16384" width="9.08984375" style="26"/>
  </cols>
  <sheetData>
    <row r="1" spans="1:31" x14ac:dyDescent="0.3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45230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4" si="2">IF(G13,G13/$G$25,"")</f>
        <v>0.21428571428571427</v>
      </c>
      <c r="I13" s="4">
        <v>78980</v>
      </c>
      <c r="J13" s="5">
        <v>95318</v>
      </c>
      <c r="K13" s="21">
        <f t="shared" ref="K13:K24" si="3">IF(J13,J13/$J$25,"")</f>
        <v>0.91293237214823564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</v>
      </c>
      <c r="M19" s="20">
        <f t="shared" si="4"/>
        <v>0.33333333333333331</v>
      </c>
      <c r="N19" s="6">
        <v>28368.07</v>
      </c>
      <c r="O19" s="7">
        <v>34324.39</v>
      </c>
      <c r="P19" s="21">
        <f t="shared" si="5"/>
        <v>0.61511865773616181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11</v>
      </c>
      <c r="H20" s="62">
        <f t="shared" si="2"/>
        <v>0.7857142857142857</v>
      </c>
      <c r="I20" s="65">
        <v>7653.86</v>
      </c>
      <c r="J20" s="66">
        <v>9090.61</v>
      </c>
      <c r="K20" s="63">
        <f t="shared" si="3"/>
        <v>8.7067627851764334E-2</v>
      </c>
      <c r="L20" s="64">
        <v>4</v>
      </c>
      <c r="M20" s="62">
        <f t="shared" si="4"/>
        <v>0.66666666666666663</v>
      </c>
      <c r="N20" s="65">
        <v>17749.47</v>
      </c>
      <c r="O20" s="66">
        <v>21476.86</v>
      </c>
      <c r="P20" s="63">
        <f t="shared" si="5"/>
        <v>0.38488134226383819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customHeight="1" x14ac:dyDescent="0.3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3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14</v>
      </c>
      <c r="H25" s="17">
        <f t="shared" si="12"/>
        <v>1</v>
      </c>
      <c r="I25" s="18">
        <f t="shared" si="12"/>
        <v>86633.86</v>
      </c>
      <c r="J25" s="18">
        <f t="shared" si="12"/>
        <v>104408.61</v>
      </c>
      <c r="K25" s="19">
        <f t="shared" si="12"/>
        <v>1</v>
      </c>
      <c r="L25" s="16">
        <f t="shared" si="12"/>
        <v>6</v>
      </c>
      <c r="M25" s="17">
        <f t="shared" si="12"/>
        <v>1</v>
      </c>
      <c r="N25" s="18">
        <f t="shared" si="12"/>
        <v>46117.54</v>
      </c>
      <c r="O25" s="18">
        <f t="shared" si="12"/>
        <v>55801.25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25" customHeight="1" x14ac:dyDescent="0.35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customHeight="1" x14ac:dyDescent="0.35">
      <c r="A28" s="119" t="s">
        <v>56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13">B13+G13+L13+Q13+AA13+V13</f>
        <v>3</v>
      </c>
      <c r="C34" s="8">
        <f t="shared" ref="C34:C43" si="14">IF(B34,B34/$B$46,"")</f>
        <v>0.15</v>
      </c>
      <c r="D34" s="10">
        <f t="shared" ref="D34:D45" si="15">D13+I13+N13+S13+AC13+X13</f>
        <v>78980</v>
      </c>
      <c r="E34" s="11">
        <f t="shared" ref="E34:E45" si="16">E13+J13+O13+T13+AD13+Y13</f>
        <v>95318</v>
      </c>
      <c r="F34" s="21">
        <f t="shared" ref="F34:F43" si="17">IF(E34,E34/$E$46,"")</f>
        <v>0.59495713934211047</v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14</v>
      </c>
      <c r="M35" s="8">
        <f t="shared" si="18"/>
        <v>0.7</v>
      </c>
      <c r="N35" s="58">
        <f>I25</f>
        <v>86633.86</v>
      </c>
      <c r="O35" s="58">
        <f>J25</f>
        <v>104408.61</v>
      </c>
      <c r="P35" s="56">
        <f t="shared" si="19"/>
        <v>0.65169902776271083</v>
      </c>
    </row>
    <row r="36" spans="1:33" ht="30" customHeight="1" x14ac:dyDescent="0.3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2</v>
      </c>
      <c r="K36" s="140"/>
      <c r="L36" s="57">
        <f>L25</f>
        <v>6</v>
      </c>
      <c r="M36" s="8">
        <f t="shared" si="18"/>
        <v>0.3</v>
      </c>
      <c r="N36" s="58">
        <f>N25</f>
        <v>46117.54</v>
      </c>
      <c r="O36" s="58">
        <f>O25</f>
        <v>55801.25</v>
      </c>
      <c r="P36" s="56">
        <f t="shared" si="19"/>
        <v>0.34830097223728929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2</v>
      </c>
      <c r="C40" s="8">
        <f t="shared" si="14"/>
        <v>0.1</v>
      </c>
      <c r="D40" s="13">
        <f t="shared" si="15"/>
        <v>28368.07</v>
      </c>
      <c r="E40" s="14">
        <f t="shared" si="16"/>
        <v>34324.39</v>
      </c>
      <c r="F40" s="21">
        <f t="shared" si="17"/>
        <v>0.21424642653080156</v>
      </c>
      <c r="G40" s="24"/>
      <c r="J40" s="141" t="s">
        <v>0</v>
      </c>
      <c r="K40" s="142"/>
      <c r="L40" s="79">
        <f>SUM(L34:L39)</f>
        <v>20</v>
      </c>
      <c r="M40" s="17">
        <f>SUM(M34:M39)</f>
        <v>1</v>
      </c>
      <c r="N40" s="80">
        <f>SUM(N34:N39)</f>
        <v>132751.4</v>
      </c>
      <c r="O40" s="81">
        <f>SUM(O34:O39)</f>
        <v>160209.85999999999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15</v>
      </c>
      <c r="C41" s="8">
        <f t="shared" si="14"/>
        <v>0.75</v>
      </c>
      <c r="D41" s="13">
        <f t="shared" si="15"/>
        <v>25403.33</v>
      </c>
      <c r="E41" s="14">
        <f t="shared" si="16"/>
        <v>30567.47</v>
      </c>
      <c r="F41" s="21">
        <f t="shared" si="17"/>
        <v>0.19079643412708808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20</v>
      </c>
      <c r="C46" s="17">
        <f>SUM(C34:C45)</f>
        <v>1</v>
      </c>
      <c r="D46" s="18">
        <f>SUM(D34:D45)</f>
        <v>132751.40000000002</v>
      </c>
      <c r="E46" s="18">
        <f>SUM(E34:E45)</f>
        <v>160209.85999999999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zoomScale="80" zoomScaleNormal="80" workbookViewId="0">
      <selection activeCell="B13" sqref="B13"/>
    </sheetView>
  </sheetViews>
  <sheetFormatPr baseColWidth="10"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8164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8164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81640625" style="26" customWidth="1"/>
    <col min="29" max="29" width="18.08984375" style="26" customWidth="1"/>
    <col min="30" max="30" width="18.81640625" style="26" customWidth="1"/>
    <col min="31" max="31" width="10.81640625" style="26" customWidth="1"/>
    <col min="32" max="16384" width="9.08984375" style="26"/>
  </cols>
  <sheetData>
    <row r="1" spans="1:31" x14ac:dyDescent="0.3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5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45261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11</v>
      </c>
      <c r="B8" s="87" t="str">
        <f>'CONTRACTACIO 1r TR 2023'!B8</f>
        <v>Consorci Localret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3</v>
      </c>
      <c r="M19" s="20">
        <f t="shared" si="4"/>
        <v>0.5</v>
      </c>
      <c r="N19" s="6">
        <v>21473.119999999999</v>
      </c>
      <c r="O19" s="7">
        <v>25982.38</v>
      </c>
      <c r="P19" s="21">
        <f t="shared" si="5"/>
        <v>0.84928111898717962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9</v>
      </c>
      <c r="H20" s="62">
        <f t="shared" si="2"/>
        <v>1</v>
      </c>
      <c r="I20" s="65">
        <v>25332.5</v>
      </c>
      <c r="J20" s="66">
        <v>29623.73</v>
      </c>
      <c r="K20" s="21">
        <f t="shared" si="3"/>
        <v>1</v>
      </c>
      <c r="L20" s="64">
        <v>3</v>
      </c>
      <c r="M20" s="62">
        <f t="shared" si="4"/>
        <v>0.5</v>
      </c>
      <c r="N20" s="65">
        <v>3855</v>
      </c>
      <c r="O20" s="66">
        <v>4611</v>
      </c>
      <c r="P20" s="63">
        <f t="shared" si="5"/>
        <v>0.15071888101282041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customHeight="1" x14ac:dyDescent="0.3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3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9</v>
      </c>
      <c r="H25" s="17">
        <f t="shared" si="32"/>
        <v>1</v>
      </c>
      <c r="I25" s="18">
        <f t="shared" si="32"/>
        <v>25332.5</v>
      </c>
      <c r="J25" s="18">
        <f t="shared" si="32"/>
        <v>29623.73</v>
      </c>
      <c r="K25" s="19">
        <f t="shared" si="32"/>
        <v>1</v>
      </c>
      <c r="L25" s="16">
        <f t="shared" si="32"/>
        <v>6</v>
      </c>
      <c r="M25" s="17">
        <f t="shared" si="32"/>
        <v>1</v>
      </c>
      <c r="N25" s="18">
        <f t="shared" si="32"/>
        <v>25328.12</v>
      </c>
      <c r="O25" s="18">
        <f t="shared" si="32"/>
        <v>30593.38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5">
      <c r="B26" s="25"/>
      <c r="H26" s="25"/>
      <c r="N26" s="25"/>
    </row>
    <row r="27" spans="1:31" s="47" customFormat="1" ht="34.25" customHeight="1" x14ac:dyDescent="0.3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customHeight="1" x14ac:dyDescent="0.3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9</v>
      </c>
      <c r="M35" s="8">
        <f t="shared" si="38"/>
        <v>0.6</v>
      </c>
      <c r="N35" s="58">
        <f>I25</f>
        <v>25332.5</v>
      </c>
      <c r="O35" s="58">
        <f>J25</f>
        <v>29623.73</v>
      </c>
      <c r="P35" s="56">
        <f t="shared" si="39"/>
        <v>0.49194871690122621</v>
      </c>
    </row>
    <row r="36" spans="1:33" ht="30" customHeight="1" x14ac:dyDescent="0.3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9" t="s">
        <v>2</v>
      </c>
      <c r="K36" s="140"/>
      <c r="L36" s="57">
        <f>L25</f>
        <v>6</v>
      </c>
      <c r="M36" s="8">
        <f t="shared" si="38"/>
        <v>0.4</v>
      </c>
      <c r="N36" s="58">
        <f>N25</f>
        <v>25328.12</v>
      </c>
      <c r="O36" s="58">
        <f>O25</f>
        <v>30593.38</v>
      </c>
      <c r="P36" s="56">
        <f t="shared" si="39"/>
        <v>0.50805128309877379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3"/>
        <v>3</v>
      </c>
      <c r="C40" s="8">
        <f t="shared" si="34"/>
        <v>0.2</v>
      </c>
      <c r="D40" s="13">
        <f t="shared" si="35"/>
        <v>21473.119999999999</v>
      </c>
      <c r="E40" s="14">
        <f t="shared" si="36"/>
        <v>25982.38</v>
      </c>
      <c r="F40" s="21">
        <f t="shared" si="37"/>
        <v>0.43147836221299896</v>
      </c>
      <c r="G40" s="24"/>
      <c r="J40" s="141" t="s">
        <v>0</v>
      </c>
      <c r="K40" s="142"/>
      <c r="L40" s="79">
        <f>SUM(L34:L39)</f>
        <v>15</v>
      </c>
      <c r="M40" s="17">
        <f>SUM(M34:M39)</f>
        <v>1</v>
      </c>
      <c r="N40" s="80">
        <f>SUM(N34:N39)</f>
        <v>50660.619999999995</v>
      </c>
      <c r="O40" s="81">
        <f>SUM(O34:O39)</f>
        <v>60217.11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12</v>
      </c>
      <c r="C41" s="8">
        <f t="shared" si="34"/>
        <v>0.8</v>
      </c>
      <c r="D41" s="13">
        <f t="shared" si="35"/>
        <v>29187.5</v>
      </c>
      <c r="E41" s="14">
        <f t="shared" si="36"/>
        <v>34234.729999999996</v>
      </c>
      <c r="F41" s="21">
        <f t="shared" si="37"/>
        <v>0.56852163778700104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15</v>
      </c>
      <c r="C46" s="17">
        <f>SUM(C34:C45)</f>
        <v>1</v>
      </c>
      <c r="D46" s="18">
        <f>SUM(D34:D45)</f>
        <v>50660.619999999995</v>
      </c>
      <c r="E46" s="18">
        <f>SUM(E34:E45)</f>
        <v>60217.11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zoomScale="80" zoomScaleNormal="80" workbookViewId="0">
      <selection activeCell="O18" sqref="O18"/>
    </sheetView>
  </sheetViews>
  <sheetFormatPr baseColWidth="10"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8164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8164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81640625" style="26" customWidth="1"/>
    <col min="29" max="29" width="18.08984375" style="26" customWidth="1"/>
    <col min="30" max="30" width="18.81640625" style="26" customWidth="1"/>
    <col min="31" max="31" width="10.81640625" style="26" customWidth="1"/>
    <col min="32" max="16384" width="9.08984375" style="26"/>
  </cols>
  <sheetData>
    <row r="1" spans="1:31" x14ac:dyDescent="0.3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5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45337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11</v>
      </c>
      <c r="B8" s="87" t="str">
        <f>'CONTRACTACIO 1r TR 2023'!B8</f>
        <v>Consorci Localret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>
        <v>1</v>
      </c>
      <c r="M13" s="20">
        <f t="shared" ref="M13:M23" si="4">IF(L13,L13/$L$25,"")</f>
        <v>1</v>
      </c>
      <c r="N13" s="4">
        <v>10080</v>
      </c>
      <c r="O13" s="5">
        <v>12196.8</v>
      </c>
      <c r="P13" s="21">
        <f t="shared" ref="P13:P23" si="5">IF(O13,O13/$O$25,"")</f>
        <v>1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3</v>
      </c>
      <c r="H20" s="62">
        <f t="shared" si="2"/>
        <v>1</v>
      </c>
      <c r="I20" s="65">
        <f>2000+1070+39.48</f>
        <v>3109.48</v>
      </c>
      <c r="J20" s="66">
        <f>2420+1465.84+47.77</f>
        <v>3933.61</v>
      </c>
      <c r="K20" s="63">
        <f t="shared" si="3"/>
        <v>1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customHeight="1" x14ac:dyDescent="0.3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3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3</v>
      </c>
      <c r="H25" s="17">
        <f t="shared" si="22"/>
        <v>1</v>
      </c>
      <c r="I25" s="18">
        <f t="shared" si="22"/>
        <v>3109.48</v>
      </c>
      <c r="J25" s="18">
        <f t="shared" si="22"/>
        <v>3933.61</v>
      </c>
      <c r="K25" s="19">
        <f t="shared" si="22"/>
        <v>1</v>
      </c>
      <c r="L25" s="16">
        <f t="shared" si="22"/>
        <v>1</v>
      </c>
      <c r="M25" s="17">
        <f t="shared" si="22"/>
        <v>1</v>
      </c>
      <c r="N25" s="18">
        <f t="shared" si="22"/>
        <v>10080</v>
      </c>
      <c r="O25" s="18">
        <f t="shared" si="22"/>
        <v>12196.8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25" customHeight="1" x14ac:dyDescent="0.3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customHeight="1" x14ac:dyDescent="0.3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23">B13+G13+L13+Q13+AA13+V13</f>
        <v>1</v>
      </c>
      <c r="C34" s="8">
        <f t="shared" ref="C34:C42" si="24">IF(B34,B34/$B$46,"")</f>
        <v>0.25</v>
      </c>
      <c r="D34" s="10">
        <f t="shared" ref="D34:D45" si="25">D13+I13+N13+S13+AC13+X13</f>
        <v>10080</v>
      </c>
      <c r="E34" s="11">
        <f t="shared" ref="E34:E45" si="26">E13+J13+O13+T13+AD13+Y13</f>
        <v>12196.8</v>
      </c>
      <c r="F34" s="21">
        <f t="shared" ref="F34:F43" si="27">IF(E34,E34/$E$46,"")</f>
        <v>0.75613701077653939</v>
      </c>
      <c r="J34" s="143" t="s">
        <v>3</v>
      </c>
      <c r="K34" s="144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1</v>
      </c>
      <c r="K35" s="140"/>
      <c r="L35" s="57">
        <f>G25</f>
        <v>3</v>
      </c>
      <c r="M35" s="8">
        <f>IF(L35,L35/$L$40,"")</f>
        <v>0.75</v>
      </c>
      <c r="N35" s="58">
        <f>I25</f>
        <v>3109.48</v>
      </c>
      <c r="O35" s="58">
        <f>J25</f>
        <v>3933.61</v>
      </c>
      <c r="P35" s="56">
        <f>IF(O35,O35/$O$40,"")</f>
        <v>0.24386298922346053</v>
      </c>
    </row>
    <row r="36" spans="1:33" ht="30" customHeight="1" x14ac:dyDescent="0.3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9" t="s">
        <v>2</v>
      </c>
      <c r="K36" s="140"/>
      <c r="L36" s="57">
        <f>L25</f>
        <v>1</v>
      </c>
      <c r="M36" s="8">
        <f>IF(L36,L36/$L$40,"")</f>
        <v>0.25</v>
      </c>
      <c r="N36" s="58">
        <f>N25</f>
        <v>10080</v>
      </c>
      <c r="O36" s="58">
        <f>O25</f>
        <v>12196.8</v>
      </c>
      <c r="P36" s="56">
        <f>IF(O36,O36/$O$40,"")</f>
        <v>0.75613701077653939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1" t="s">
        <v>0</v>
      </c>
      <c r="K40" s="142"/>
      <c r="L40" s="79">
        <f>SUM(L34:L39)</f>
        <v>4</v>
      </c>
      <c r="M40" s="17">
        <f>SUM(M34:M39)</f>
        <v>1</v>
      </c>
      <c r="N40" s="80">
        <f>SUM(N34:N39)</f>
        <v>13189.48</v>
      </c>
      <c r="O40" s="81">
        <f>SUM(O34:O39)</f>
        <v>16130.41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23"/>
        <v>3</v>
      </c>
      <c r="C41" s="8">
        <f t="shared" si="24"/>
        <v>0.75</v>
      </c>
      <c r="D41" s="13">
        <f t="shared" si="25"/>
        <v>3109.48</v>
      </c>
      <c r="E41" s="14">
        <f t="shared" si="26"/>
        <v>3933.61</v>
      </c>
      <c r="F41" s="21">
        <f t="shared" si="27"/>
        <v>0.24386298922346053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4</v>
      </c>
      <c r="C46" s="17">
        <f>SUM(C34:C45)</f>
        <v>1</v>
      </c>
      <c r="D46" s="18">
        <f>SUM(D34:D45)</f>
        <v>13189.48</v>
      </c>
      <c r="E46" s="18">
        <f>SUM(E34:E45)</f>
        <v>16130.41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zoomScale="80" zoomScaleNormal="80" workbookViewId="0">
      <selection activeCell="H15" sqref="H15"/>
    </sheetView>
  </sheetViews>
  <sheetFormatPr baseColWidth="10"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8164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8164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81640625" style="26" customWidth="1"/>
    <col min="29" max="29" width="18.08984375" style="26" customWidth="1"/>
    <col min="30" max="30" width="18.81640625" style="26" customWidth="1"/>
    <col min="31" max="31" width="10.81640625" style="26" customWidth="1"/>
    <col min="32" max="16384" width="9.08984375" style="26"/>
  </cols>
  <sheetData>
    <row r="1" spans="1:31" x14ac:dyDescent="0.3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5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45337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11</v>
      </c>
      <c r="B8" s="87" t="str">
        <f>'CONTRACTACIO 1r TR 2023'!B8</f>
        <v>Consorci Localret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0.1</v>
      </c>
      <c r="I13" s="4">
        <v>70495</v>
      </c>
      <c r="J13" s="5">
        <v>85298.95</v>
      </c>
      <c r="K13" s="21">
        <f t="shared" ref="K13:K21" si="3">IF(J13,J13/$J$25,"")</f>
        <v>0.87178857446198332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9</v>
      </c>
      <c r="H20" s="62">
        <f t="shared" si="2"/>
        <v>0.9</v>
      </c>
      <c r="I20" s="65">
        <v>10402.89</v>
      </c>
      <c r="J20" s="66">
        <v>12544.67</v>
      </c>
      <c r="K20" s="63">
        <f t="shared" si="3"/>
        <v>0.1282114255380167</v>
      </c>
      <c r="L20" s="64">
        <v>1</v>
      </c>
      <c r="M20" s="62">
        <f>IF(L20,L20/$L$25,"")</f>
        <v>1</v>
      </c>
      <c r="N20" s="65">
        <v>1560</v>
      </c>
      <c r="O20" s="66">
        <v>1744.8</v>
      </c>
      <c r="P20" s="63">
        <f>IF(O20,O20/$O$25,"")</f>
        <v>1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40" customHeight="1" x14ac:dyDescent="0.3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40" customHeight="1" x14ac:dyDescent="0.3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10</v>
      </c>
      <c r="H25" s="17">
        <f t="shared" si="30"/>
        <v>1</v>
      </c>
      <c r="I25" s="18">
        <f t="shared" si="30"/>
        <v>80897.89</v>
      </c>
      <c r="J25" s="18">
        <f t="shared" si="30"/>
        <v>97843.62</v>
      </c>
      <c r="K25" s="19">
        <f t="shared" si="30"/>
        <v>1</v>
      </c>
      <c r="L25" s="16">
        <f t="shared" si="30"/>
        <v>1</v>
      </c>
      <c r="M25" s="17">
        <f t="shared" si="30"/>
        <v>1</v>
      </c>
      <c r="N25" s="18">
        <f t="shared" si="30"/>
        <v>1560</v>
      </c>
      <c r="O25" s="18">
        <f t="shared" si="30"/>
        <v>1744.8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25" customHeight="1" x14ac:dyDescent="0.3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customHeight="1" x14ac:dyDescent="0.3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2" si="31">B13+G13+L13+Q13+AA13+V13</f>
        <v>1</v>
      </c>
      <c r="C34" s="8">
        <f t="shared" ref="C34:C45" si="32">IF(B34,B34/$B$46,"")</f>
        <v>9.0909090909090912E-2</v>
      </c>
      <c r="D34" s="10">
        <f t="shared" ref="D34:D42" si="33">D13+I13+N13+S13+AC13+X13</f>
        <v>70495</v>
      </c>
      <c r="E34" s="11">
        <f t="shared" ref="E34:E42" si="34">E13+J13+O13+T13+AD13+Y13</f>
        <v>85298.95</v>
      </c>
      <c r="F34" s="21">
        <f t="shared" ref="F34:F42" si="35">IF(E34,E34/$E$46,"")</f>
        <v>0.85651474338080669</v>
      </c>
      <c r="J34" s="143" t="s">
        <v>3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10</v>
      </c>
      <c r="M35" s="8">
        <f t="shared" si="36"/>
        <v>0.90909090909090906</v>
      </c>
      <c r="N35" s="58">
        <f>I25</f>
        <v>80897.89</v>
      </c>
      <c r="O35" s="58">
        <f>J25</f>
        <v>97843.62</v>
      </c>
      <c r="P35" s="56">
        <f t="shared" si="37"/>
        <v>0.9824798907342841</v>
      </c>
    </row>
    <row r="36" spans="1:33" ht="30" customHeight="1" x14ac:dyDescent="0.35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9" t="s">
        <v>2</v>
      </c>
      <c r="K36" s="140"/>
      <c r="L36" s="57">
        <f>L25</f>
        <v>1</v>
      </c>
      <c r="M36" s="8">
        <f t="shared" si="36"/>
        <v>9.0909090909090912E-2</v>
      </c>
      <c r="N36" s="58">
        <f>N25</f>
        <v>1560</v>
      </c>
      <c r="O36" s="58">
        <f>O25</f>
        <v>1744.8</v>
      </c>
      <c r="P36" s="56">
        <f t="shared" si="37"/>
        <v>1.7520109265715834E-2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1" t="s">
        <v>0</v>
      </c>
      <c r="K40" s="142"/>
      <c r="L40" s="79">
        <f>SUM(L34:L39)</f>
        <v>11</v>
      </c>
      <c r="M40" s="17">
        <f>SUM(M34:M39)</f>
        <v>1</v>
      </c>
      <c r="N40" s="80">
        <f>SUM(N34:N39)</f>
        <v>82457.89</v>
      </c>
      <c r="O40" s="81">
        <f>SUM(O34:O39)</f>
        <v>99588.42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1"/>
        <v>10</v>
      </c>
      <c r="C41" s="8">
        <f t="shared" si="32"/>
        <v>0.90909090909090906</v>
      </c>
      <c r="D41" s="13">
        <f t="shared" si="33"/>
        <v>11962.89</v>
      </c>
      <c r="E41" s="14">
        <f t="shared" si="34"/>
        <v>14289.47</v>
      </c>
      <c r="F41" s="21">
        <f t="shared" si="35"/>
        <v>0.14348525661919329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11</v>
      </c>
      <c r="C46" s="17">
        <f>SUM(C34:C45)</f>
        <v>1</v>
      </c>
      <c r="D46" s="18">
        <f>SUM(D34:D45)</f>
        <v>82457.89</v>
      </c>
      <c r="E46" s="18">
        <f>SUM(E34:E45)</f>
        <v>99588.42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tabSelected="1" topLeftCell="A29" zoomScale="80" zoomScaleNormal="80" workbookViewId="0">
      <selection activeCell="L16" sqref="L16"/>
    </sheetView>
  </sheetViews>
  <sheetFormatPr baseColWidth="10" defaultColWidth="9.08984375" defaultRowHeight="14.5" x14ac:dyDescent="0.35"/>
  <cols>
    <col min="1" max="1" width="30.453125" style="26" customWidth="1"/>
    <col min="2" max="2" width="11.08984375" style="59" customWidth="1"/>
    <col min="3" max="3" width="10.6328125" style="26" customWidth="1"/>
    <col min="4" max="4" width="19.08984375" style="26" customWidth="1"/>
    <col min="5" max="5" width="19.6328125" style="26" customWidth="1"/>
    <col min="6" max="6" width="11.453125" style="26" customWidth="1"/>
    <col min="7" max="7" width="9.36328125" style="26" customWidth="1"/>
    <col min="8" max="8" width="10.81640625" style="59" customWidth="1"/>
    <col min="9" max="9" width="17.36328125" style="26" customWidth="1"/>
    <col min="10" max="10" width="20" style="26" customWidth="1"/>
    <col min="11" max="11" width="11.453125" style="26" customWidth="1"/>
    <col min="12" max="12" width="11.6328125" style="26" customWidth="1"/>
    <col min="13" max="13" width="10.6328125" style="26" customWidth="1"/>
    <col min="14" max="14" width="20.0898437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6328125" style="26" customWidth="1"/>
    <col min="27" max="27" width="9.08984375" style="26" customWidth="1"/>
    <col min="28" max="28" width="10.81640625" style="26" customWidth="1"/>
    <col min="29" max="29" width="18.08984375" style="26" customWidth="1"/>
    <col min="30" max="30" width="18.81640625" style="26" customWidth="1"/>
    <col min="31" max="31" width="10.81640625" style="26" customWidth="1"/>
    <col min="32" max="16384" width="9.08984375" style="26"/>
  </cols>
  <sheetData>
    <row r="1" spans="1:31" x14ac:dyDescent="0.3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5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5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11</v>
      </c>
      <c r="B8" s="87" t="str">
        <f>'CONTRACTACIO 1r TR 2023'!B8</f>
        <v>Consorci Localret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4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4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5">
      <c r="A13" s="39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4</v>
      </c>
      <c r="H13" s="20">
        <f t="shared" ref="H13:H24" si="2">IF(G13,G13/$G$25,"")</f>
        <v>0.1111111111111111</v>
      </c>
      <c r="I13" s="10">
        <f>'CONTRACTACIO 1r TR 2023'!I13+'CONTRACTACIO 2n TR 2023'!I13+'CONTRACTACIO 3r TR 2023'!I13+'CONTRACTACIO 4t TR 2023'!I13</f>
        <v>149475</v>
      </c>
      <c r="J13" s="10">
        <f>'CONTRACTACIO 1r TR 2023'!J13+'CONTRACTACIO 2n TR 2023'!J13+'CONTRACTACIO 3r TR 2023'!J13+'CONTRACTACIO 4t TR 2023'!J13</f>
        <v>180616.95</v>
      </c>
      <c r="K13" s="21">
        <f t="shared" ref="K13:K24" si="3">IF(J13,J13/$J$25,"")</f>
        <v>0.76594410481304898</v>
      </c>
      <c r="L13" s="9">
        <f>'CONTRACTACIO 1r TR 2023'!L13+'CONTRACTACIO 2n TR 2023'!L13+'CONTRACTACIO 3r TR 2023'!L13+'CONTRACTACIO 4t TR 2023'!L13</f>
        <v>1</v>
      </c>
      <c r="M13" s="20">
        <f t="shared" ref="M13:M24" si="4">IF(L13,L13/$L$25,"")</f>
        <v>7.1428571428571425E-2</v>
      </c>
      <c r="N13" s="10">
        <f>'CONTRACTACIO 1r TR 2023'!N13+'CONTRACTACIO 2n TR 2023'!N13+'CONTRACTACIO 3r TR 2023'!N13+'CONTRACTACIO 4t TR 2023'!N13</f>
        <v>10080</v>
      </c>
      <c r="O13" s="10">
        <f>'CONTRACTACIO 1r TR 2023'!O13+'CONTRACTACIO 2n TR 2023'!O13+'CONTRACTACIO 3r TR 2023'!O13+'CONTRACTACIO 4t TR 2023'!O13</f>
        <v>12196.8</v>
      </c>
      <c r="P13" s="21">
        <f t="shared" ref="P13:P24" si="5">IF(O13,O13/$O$25,"")</f>
        <v>0.12155928122872464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35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35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35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35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0</v>
      </c>
      <c r="H19" s="20" t="str">
        <f t="shared" si="2"/>
        <v/>
      </c>
      <c r="I19" s="13">
        <f>'CONTRACTACIO 1r TR 2023'!I19+'CONTRACTACIO 2n TR 2023'!I19+'CONTRACTACIO 3r TR 2023'!I19+'CONTRACTACIO 4t TR 2023'!I19</f>
        <v>0</v>
      </c>
      <c r="J19" s="13">
        <f>'CONTRACTACIO 1r TR 2023'!J19+'CONTRACTACIO 2n TR 2023'!J19+'CONTRACTACIO 3r TR 2023'!J19+'CONTRACTACIO 4t TR 2023'!J19</f>
        <v>0</v>
      </c>
      <c r="K19" s="21" t="str">
        <f t="shared" si="3"/>
        <v/>
      </c>
      <c r="L19" s="9">
        <f>'CONTRACTACIO 1r TR 2023'!L19+'CONTRACTACIO 2n TR 2023'!L19+'CONTRACTACIO 3r TR 2023'!L19+'CONTRACTACIO 4t TR 2023'!L19</f>
        <v>5</v>
      </c>
      <c r="M19" s="20">
        <f t="shared" si="4"/>
        <v>0.35714285714285715</v>
      </c>
      <c r="N19" s="13">
        <f>'CONTRACTACIO 1r TR 2023'!N19+'CONTRACTACIO 2n TR 2023'!N19+'CONTRACTACIO 3r TR 2023'!N19+'CONTRACTACIO 4t TR 2023'!N19</f>
        <v>49841.19</v>
      </c>
      <c r="O19" s="13">
        <f>'CONTRACTACIO 1r TR 2023'!O19+'CONTRACTACIO 2n TR 2023'!O19+'CONTRACTACIO 3r TR 2023'!O19+'CONTRACTACIO 4t TR 2023'!O19</f>
        <v>60306.770000000004</v>
      </c>
      <c r="P19" s="21">
        <f t="shared" si="5"/>
        <v>0.60104680034320601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35">
      <c r="A20" s="43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32</v>
      </c>
      <c r="H20" s="20">
        <f t="shared" si="2"/>
        <v>0.88888888888888884</v>
      </c>
      <c r="I20" s="13">
        <f>'CONTRACTACIO 1r TR 2023'!I20+'CONTRACTACIO 2n TR 2023'!I20+'CONTRACTACIO 3r TR 2023'!I20+'CONTRACTACIO 4t TR 2023'!I20</f>
        <v>46498.73</v>
      </c>
      <c r="J20" s="13">
        <f>'CONTRACTACIO 1r TR 2023'!J20+'CONTRACTACIO 2n TR 2023'!J20+'CONTRACTACIO 3r TR 2023'!J20+'CONTRACTACIO 4t TR 2023'!J20</f>
        <v>55192.619999999995</v>
      </c>
      <c r="K20" s="21">
        <f t="shared" si="3"/>
        <v>0.23405589518695102</v>
      </c>
      <c r="L20" s="9">
        <f>'CONTRACTACIO 1r TR 2023'!L20+'CONTRACTACIO 2n TR 2023'!L20+'CONTRACTACIO 3r TR 2023'!L20+'CONTRACTACIO 4t TR 2023'!L20</f>
        <v>8</v>
      </c>
      <c r="M20" s="20">
        <f t="shared" si="4"/>
        <v>0.5714285714285714</v>
      </c>
      <c r="N20" s="13">
        <f>'CONTRACTACIO 1r TR 2023'!N20+'CONTRACTACIO 2n TR 2023'!N20+'CONTRACTACIO 3r TR 2023'!N20+'CONTRACTACIO 4t TR 2023'!N20</f>
        <v>23164.47</v>
      </c>
      <c r="O20" s="13">
        <f>'CONTRACTACIO 1r TR 2023'!O20+'CONTRACTACIO 2n TR 2023'!O20+'CONTRACTACIO 3r TR 2023'!O20+'CONTRACTACIO 4t TR 2023'!O20</f>
        <v>27832.66</v>
      </c>
      <c r="P20" s="21">
        <f t="shared" si="5"/>
        <v>0.27739391842806926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40" customHeight="1" x14ac:dyDescent="0.35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40" customHeight="1" x14ac:dyDescent="0.35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36</v>
      </c>
      <c r="H25" s="17">
        <f t="shared" si="12"/>
        <v>1</v>
      </c>
      <c r="I25" s="18">
        <f t="shared" si="12"/>
        <v>195973.73</v>
      </c>
      <c r="J25" s="18">
        <f t="shared" si="12"/>
        <v>235809.57</v>
      </c>
      <c r="K25" s="19">
        <f t="shared" si="12"/>
        <v>1</v>
      </c>
      <c r="L25" s="16">
        <f t="shared" si="12"/>
        <v>14</v>
      </c>
      <c r="M25" s="17">
        <f t="shared" si="12"/>
        <v>1</v>
      </c>
      <c r="N25" s="18">
        <f t="shared" si="12"/>
        <v>83085.66</v>
      </c>
      <c r="O25" s="18">
        <f t="shared" si="12"/>
        <v>100336.23000000001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25" customHeight="1" x14ac:dyDescent="0.3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customHeight="1" x14ac:dyDescent="0.3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5" customHeight="1" thickBot="1" x14ac:dyDescent="0.4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5" customHeight="1" x14ac:dyDescent="0.35">
      <c r="A34" s="39" t="s">
        <v>25</v>
      </c>
      <c r="B34" s="9">
        <f t="shared" ref="B34:B43" si="13">B13+G13+L13+Q13+V13+AA13</f>
        <v>5</v>
      </c>
      <c r="C34" s="8">
        <f t="shared" ref="C34:C40" si="14">IF(B34,B34/$B$46,"")</f>
        <v>0.1</v>
      </c>
      <c r="D34" s="10">
        <f t="shared" ref="D34:D43" si="15">D13+I13+N13+S13+X13+AC13</f>
        <v>159555</v>
      </c>
      <c r="E34" s="11">
        <f t="shared" ref="E34:E43" si="16">E13+J13+O13+T13+Y13+AD13</f>
        <v>192813.75</v>
      </c>
      <c r="F34" s="21">
        <f t="shared" ref="F34:F40" si="17">IF(E34,E34/$E$46,"")</f>
        <v>0.57360154432987109</v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36</v>
      </c>
      <c r="M35" s="8">
        <f t="shared" si="18"/>
        <v>0.72</v>
      </c>
      <c r="N35" s="58">
        <f>I25</f>
        <v>195973.73</v>
      </c>
      <c r="O35" s="58">
        <f>J25</f>
        <v>235809.57</v>
      </c>
      <c r="P35" s="56">
        <f t="shared" si="19"/>
        <v>0.70150979128699498</v>
      </c>
    </row>
    <row r="36" spans="1:33" s="24" customFormat="1" ht="30" customHeight="1" x14ac:dyDescent="0.3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39" t="s">
        <v>2</v>
      </c>
      <c r="K36" s="140"/>
      <c r="L36" s="57">
        <f>L25</f>
        <v>14</v>
      </c>
      <c r="M36" s="8">
        <f t="shared" si="18"/>
        <v>0.28000000000000003</v>
      </c>
      <c r="N36" s="58">
        <f>N25</f>
        <v>83085.66</v>
      </c>
      <c r="O36" s="58">
        <f>O25</f>
        <v>100336.23000000001</v>
      </c>
      <c r="P36" s="56">
        <f t="shared" si="19"/>
        <v>0.29849020871300486</v>
      </c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5</v>
      </c>
      <c r="C40" s="8">
        <f t="shared" si="14"/>
        <v>0.1</v>
      </c>
      <c r="D40" s="13">
        <f t="shared" si="15"/>
        <v>49841.19</v>
      </c>
      <c r="E40" s="14">
        <f t="shared" si="16"/>
        <v>60306.770000000004</v>
      </c>
      <c r="F40" s="21">
        <f t="shared" si="17"/>
        <v>0.17940658488072733</v>
      </c>
      <c r="G40" s="24"/>
      <c r="H40" s="24"/>
      <c r="I40" s="24"/>
      <c r="J40" s="141" t="s">
        <v>0</v>
      </c>
      <c r="K40" s="142"/>
      <c r="L40" s="79">
        <f>SUM(L34:L39)</f>
        <v>50</v>
      </c>
      <c r="M40" s="17">
        <f>SUM(M34:M39)</f>
        <v>1</v>
      </c>
      <c r="N40" s="80">
        <f>SUM(N34:N39)</f>
        <v>279059.39</v>
      </c>
      <c r="O40" s="81">
        <f>SUM(O34:O39)</f>
        <v>336145.80000000005</v>
      </c>
      <c r="P40" s="82">
        <f>SUM(P34:P39)</f>
        <v>0.99999999999999978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40</v>
      </c>
      <c r="C41" s="8">
        <f>IF(B41,B41/$B$46,"")</f>
        <v>0.8</v>
      </c>
      <c r="D41" s="13">
        <f t="shared" si="15"/>
        <v>69663.200000000012</v>
      </c>
      <c r="E41" s="14">
        <f t="shared" si="16"/>
        <v>83025.279999999999</v>
      </c>
      <c r="F41" s="21">
        <f>IF(E41,E41/$E$46,"")</f>
        <v>0.24699187078940146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4">
      <c r="A46" s="61" t="s">
        <v>0</v>
      </c>
      <c r="B46" s="16">
        <f>SUM(B34:B45)</f>
        <v>50</v>
      </c>
      <c r="C46" s="17">
        <f>SUM(C34:C45)</f>
        <v>1</v>
      </c>
      <c r="D46" s="18">
        <f>SUM(D34:D45)</f>
        <v>279059.39</v>
      </c>
      <c r="E46" s="18">
        <f>SUM(E34:E45)</f>
        <v>336145.80000000005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3c3289-ec41-4fed-9d0e-b6c288271e1b">
      <Terms xmlns="http://schemas.microsoft.com/office/infopath/2007/PartnerControls"/>
    </lcf76f155ced4ddcb4097134ff3c332f>
    <TaxCatchAll xmlns="112f0a28-3509-4033-a386-b8d1bdd8c3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8B36775CDC3F44AE4C92FD1DA05B56" ma:contentTypeVersion="17" ma:contentTypeDescription="Crea un document nou" ma:contentTypeScope="" ma:versionID="146e32ebcbd9ff5f0d225ba9c2b2075d">
  <xsd:schema xmlns:xsd="http://www.w3.org/2001/XMLSchema" xmlns:xs="http://www.w3.org/2001/XMLSchema" xmlns:p="http://schemas.microsoft.com/office/2006/metadata/properties" xmlns:ns2="8a45e537-ce41-48fa-8ea4-96ff7c9aa922" xmlns:ns3="112f0a28-3509-4033-a386-b8d1bdd8c3ba" xmlns:ns4="223c3289-ec41-4fed-9d0e-b6c288271e1b" targetNamespace="http://schemas.microsoft.com/office/2006/metadata/properties" ma:root="true" ma:fieldsID="304181e68a1e688e20bfccf39ff7e48b" ns2:_="" ns3:_="" ns4:_="">
    <xsd:import namespace="8a45e537-ce41-48fa-8ea4-96ff7c9aa922"/>
    <xsd:import namespace="112f0a28-3509-4033-a386-b8d1bdd8c3ba"/>
    <xsd:import namespace="223c3289-ec41-4fed-9d0e-b6c288271e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3:TaxCatchAll" minOccurs="0"/>
                <xsd:element ref="ns4:MediaServiceSearchPropertie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5e537-ce41-48fa-8ea4-96ff7c9aa9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f0a28-3509-4033-a386-b8d1bdd8c3ba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de la indicació per compartir" ma:internalName="SharingHintHash" ma:readOnly="true">
      <xsd:simpleType>
        <xsd:restriction base="dms:Text"/>
      </xsd:simpleType>
    </xsd:element>
    <xsd:element name="SharedWithDetails" ma:index="10" nillable="true" ma:displayName="S'ha compartit amb detal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0ebc621-b8d7-4a0d-b542-5712e6762062}" ma:internalName="TaxCatchAll" ma:showField="CatchAllData" ma:web="112f0a28-3509-4033-a386-b8d1bdd8c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c3289-ec41-4fed-9d0e-b6c288271e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7f1d9833-2325-4214-af21-4a17da65b5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39C2B-83F0-4F27-830B-9B228A2213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E81C9-BC0F-4C4E-BB26-7E8819F47A89}">
  <ds:schemaRefs>
    <ds:schemaRef ds:uri="http://purl.org/dc/terms/"/>
    <ds:schemaRef ds:uri="http://schemas.openxmlformats.org/package/2006/metadata/core-properties"/>
    <ds:schemaRef ds:uri="http://purl.org/dc/elements/1.1/"/>
    <ds:schemaRef ds:uri="223c3289-ec41-4fed-9d0e-b6c288271e1b"/>
    <ds:schemaRef ds:uri="112f0a28-3509-4033-a386-b8d1bdd8c3ba"/>
    <ds:schemaRef ds:uri="http://schemas.microsoft.com/office/2006/metadata/properties"/>
    <ds:schemaRef ds:uri="8a45e537-ce41-48fa-8ea4-96ff7c9aa92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1389A9-95D4-4B9E-9282-B3E994580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45e537-ce41-48fa-8ea4-96ff7c9aa922"/>
    <ds:schemaRef ds:uri="112f0a28-3509-4033-a386-b8d1bdd8c3ba"/>
    <ds:schemaRef ds:uri="223c3289-ec41-4fed-9d0e-b6c288271e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00ecc38-5c67-4fec-9c78-6f7047a88693}" enabled="0" method="" siteId="{f00ecc38-5c67-4fec-9c78-6f7047a8869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ANUAL'!Área_de_impresión</vt:lpstr>
      <vt:lpstr>'CONTRACTACIO 1r TR 2023'!Área_de_impresión</vt:lpstr>
      <vt:lpstr>'CONTRACTACIO 2n TR 2023'!Área_de_impresión</vt:lpstr>
      <vt:lpstr>'CONTRACTACIO 3r TR 2023'!Área_de_impresión</vt:lpstr>
      <vt:lpstr>'CONTRACTACIO 4t TR 2023'!Área_de_impresión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Joan Bosch Muntal</cp:lastModifiedBy>
  <cp:lastPrinted>2020-02-14T09:12:43Z</cp:lastPrinted>
  <dcterms:created xsi:type="dcterms:W3CDTF">2016-02-03T12:33:15Z</dcterms:created>
  <dcterms:modified xsi:type="dcterms:W3CDTF">2024-02-20T09:30:27Z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0x010100E08B36775CDC3F44AE4C92FD1DA05B56</vt:lpwstr>
  </property>
  <property fmtid="{D5CDD505-2E9C-101B-9397-08002B2CF9AE}" pid="3" name="MediaServiceImageTags">
    <vt:lpwstr/>
  </property>
</Properties>
</file>