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1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I23" i="7"/>
  <c r="D44" i="7" s="1"/>
  <c r="G23" i="7"/>
  <c r="E23" i="7"/>
  <c r="D23" i="7"/>
  <c r="B23" i="7"/>
  <c r="E44" i="7"/>
  <c r="B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E43" i="7" s="1"/>
  <c r="I22" i="7"/>
  <c r="D43" i="7" s="1"/>
  <c r="G22" i="7"/>
  <c r="B43" i="7" s="1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O25" i="7" s="1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D41" i="7" s="1"/>
  <c r="N20" i="7"/>
  <c r="N25" i="7" s="1"/>
  <c r="N36" i="7" s="1"/>
  <c r="AC20" i="7"/>
  <c r="S20" i="7"/>
  <c r="X20" i="7"/>
  <c r="D21" i="7"/>
  <c r="I21" i="7"/>
  <c r="D42" i="7" s="1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L25" i="7" s="1"/>
  <c r="AA20" i="7"/>
  <c r="Q20" i="7"/>
  <c r="R20" i="7"/>
  <c r="V20" i="7"/>
  <c r="B21" i="7"/>
  <c r="C21" i="7"/>
  <c r="G21" i="7"/>
  <c r="B42" i="7" s="1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B40" i="7" s="1"/>
  <c r="L19" i="7"/>
  <c r="AA19" i="7"/>
  <c r="B19" i="7"/>
  <c r="C19" i="7"/>
  <c r="Q19" i="7"/>
  <c r="R19" i="7"/>
  <c r="V19" i="7"/>
  <c r="W19" i="7"/>
  <c r="U18" i="7"/>
  <c r="R15" i="7"/>
  <c r="J25" i="6"/>
  <c r="O35" i="6" s="1"/>
  <c r="E25" i="6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/>
  <c r="AC25" i="6"/>
  <c r="N39" i="6"/>
  <c r="G25" i="6"/>
  <c r="H21" i="6" s="1"/>
  <c r="H15" i="6"/>
  <c r="B25" i="6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B46" i="6" s="1"/>
  <c r="C41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35" i="5" s="1"/>
  <c r="O25" i="5"/>
  <c r="O36" i="5"/>
  <c r="T25" i="5"/>
  <c r="O37" i="5"/>
  <c r="Y25" i="5"/>
  <c r="Z18" i="5"/>
  <c r="D25" i="5"/>
  <c r="N34" i="5"/>
  <c r="I25" i="5"/>
  <c r="N35" i="5" s="1"/>
  <c r="N40" i="5" s="1"/>
  <c r="N25" i="5"/>
  <c r="N36" i="5"/>
  <c r="S25" i="5"/>
  <c r="N37" i="5"/>
  <c r="X25" i="5"/>
  <c r="N38" i="5"/>
  <c r="B25" i="5"/>
  <c r="L34" i="5"/>
  <c r="G25" i="5"/>
  <c r="H19" i="5" s="1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20" i="4" s="1"/>
  <c r="P25" i="4" s="1"/>
  <c r="P19" i="4"/>
  <c r="P17" i="4"/>
  <c r="P24" i="4"/>
  <c r="N25" i="4"/>
  <c r="N36" i="4" s="1"/>
  <c r="L25" i="4"/>
  <c r="M20" i="4" s="1"/>
  <c r="M25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20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L35" i="1" s="1"/>
  <c r="H22" i="1"/>
  <c r="L25" i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M25" i="1" s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F45" i="1"/>
  <c r="H20" i="6"/>
  <c r="M18" i="6"/>
  <c r="M13" i="6"/>
  <c r="P19" i="6"/>
  <c r="P14" i="6"/>
  <c r="Z21" i="6"/>
  <c r="L35" i="6"/>
  <c r="H22" i="6"/>
  <c r="K22" i="6"/>
  <c r="AB25" i="6"/>
  <c r="AE25" i="6"/>
  <c r="M13" i="5"/>
  <c r="M25" i="5"/>
  <c r="AB25" i="5"/>
  <c r="M39" i="5"/>
  <c r="H22" i="5"/>
  <c r="O38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H16" i="1"/>
  <c r="H13" i="1"/>
  <c r="H14" i="1"/>
  <c r="H18" i="1"/>
  <c r="H24" i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4" i="6"/>
  <c r="K18" i="6"/>
  <c r="K13" i="6"/>
  <c r="T25" i="7"/>
  <c r="O37" i="7"/>
  <c r="F13" i="6"/>
  <c r="W19" i="6"/>
  <c r="W18" i="6"/>
  <c r="K24" i="6"/>
  <c r="E46" i="6"/>
  <c r="F42" i="6" s="1"/>
  <c r="F43" i="6"/>
  <c r="H14" i="5"/>
  <c r="H24" i="5"/>
  <c r="H18" i="5"/>
  <c r="K15" i="5"/>
  <c r="K18" i="5"/>
  <c r="K14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C14" i="5"/>
  <c r="C13" i="5"/>
  <c r="E25" i="7"/>
  <c r="F23" i="7"/>
  <c r="D46" i="5"/>
  <c r="E46" i="5"/>
  <c r="F40" i="5" s="1"/>
  <c r="F43" i="5"/>
  <c r="AE21" i="5"/>
  <c r="AE20" i="5"/>
  <c r="C20" i="5"/>
  <c r="F21" i="5"/>
  <c r="F20" i="5"/>
  <c r="P21" i="5"/>
  <c r="C43" i="6"/>
  <c r="B36" i="7"/>
  <c r="S25" i="7"/>
  <c r="N37" i="7"/>
  <c r="V25" i="7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/>
  <c r="W17" i="4"/>
  <c r="O38" i="4"/>
  <c r="E38" i="7"/>
  <c r="Z17" i="4"/>
  <c r="C18" i="4"/>
  <c r="C20" i="4"/>
  <c r="O34" i="4"/>
  <c r="H13" i="4"/>
  <c r="M13" i="4"/>
  <c r="W20" i="4"/>
  <c r="O36" i="4"/>
  <c r="L36" i="4"/>
  <c r="P18" i="7"/>
  <c r="F43" i="4"/>
  <c r="Z14" i="7"/>
  <c r="Q25" i="7"/>
  <c r="B25" i="7"/>
  <c r="C24" i="7"/>
  <c r="B35" i="7"/>
  <c r="B37" i="7"/>
  <c r="AC25" i="7"/>
  <c r="N38" i="7"/>
  <c r="D34" i="7"/>
  <c r="E37" i="7"/>
  <c r="E34" i="7"/>
  <c r="B39" i="7"/>
  <c r="M15" i="7"/>
  <c r="D38" i="7"/>
  <c r="E39" i="7"/>
  <c r="E35" i="7"/>
  <c r="D45" i="7"/>
  <c r="E45" i="7"/>
  <c r="AA25" i="7"/>
  <c r="B45" i="7"/>
  <c r="D36" i="7"/>
  <c r="E36" i="7"/>
  <c r="D37" i="7"/>
  <c r="C36" i="1"/>
  <c r="C35" i="1"/>
  <c r="B38" i="7"/>
  <c r="R17" i="7"/>
  <c r="D25" i="7"/>
  <c r="N34" i="7"/>
  <c r="F38" i="1"/>
  <c r="P17" i="7"/>
  <c r="P16" i="7"/>
  <c r="F37" i="4"/>
  <c r="Z16" i="7"/>
  <c r="P39" i="1"/>
  <c r="F37" i="1"/>
  <c r="M16" i="7"/>
  <c r="P36" i="5"/>
  <c r="F25" i="1"/>
  <c r="F24" i="7"/>
  <c r="C25" i="1"/>
  <c r="C22" i="7"/>
  <c r="C23" i="7"/>
  <c r="Z25" i="6"/>
  <c r="Z25" i="4"/>
  <c r="F25" i="6"/>
  <c r="F15" i="7"/>
  <c r="F22" i="7"/>
  <c r="F34" i="1"/>
  <c r="F36" i="1"/>
  <c r="F35" i="1"/>
  <c r="F39" i="1"/>
  <c r="C34" i="1"/>
  <c r="C36" i="6"/>
  <c r="C25" i="6"/>
  <c r="C39" i="5"/>
  <c r="C43" i="5"/>
  <c r="P39" i="5"/>
  <c r="P37" i="5"/>
  <c r="C25" i="5"/>
  <c r="AE25" i="5"/>
  <c r="C36" i="4"/>
  <c r="C43" i="4"/>
  <c r="W25" i="4"/>
  <c r="C45" i="1"/>
  <c r="C37" i="1"/>
  <c r="P38" i="1"/>
  <c r="C39" i="1"/>
  <c r="C15" i="7"/>
  <c r="K24" i="7"/>
  <c r="W25" i="6"/>
  <c r="F37" i="6"/>
  <c r="C39" i="6"/>
  <c r="C37" i="6"/>
  <c r="F36" i="6"/>
  <c r="C35" i="6"/>
  <c r="F35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C45" i="6"/>
  <c r="C45" i="5"/>
  <c r="F39" i="5"/>
  <c r="F45" i="5"/>
  <c r="P25" i="5"/>
  <c r="P38" i="5"/>
  <c r="M37" i="5"/>
  <c r="M38" i="5"/>
  <c r="AE20" i="7"/>
  <c r="L37" i="7"/>
  <c r="R16" i="7"/>
  <c r="C36" i="5"/>
  <c r="C37" i="5"/>
  <c r="F36" i="5"/>
  <c r="F37" i="5"/>
  <c r="F34" i="5"/>
  <c r="C35" i="5"/>
  <c r="F18" i="7"/>
  <c r="F35" i="5"/>
  <c r="F21" i="7"/>
  <c r="C34" i="5"/>
  <c r="F13" i="7"/>
  <c r="F14" i="7"/>
  <c r="F20" i="7"/>
  <c r="F25" i="5"/>
  <c r="F42" i="5"/>
  <c r="M36" i="5"/>
  <c r="M34" i="5"/>
  <c r="L39" i="7"/>
  <c r="W20" i="7"/>
  <c r="W25" i="7"/>
  <c r="P34" i="5"/>
  <c r="O39" i="7"/>
  <c r="Z21" i="7"/>
  <c r="Z25" i="7"/>
  <c r="AE18" i="7"/>
  <c r="AE21" i="7"/>
  <c r="AE17" i="7"/>
  <c r="F35" i="4"/>
  <c r="F36" i="4"/>
  <c r="F25" i="4"/>
  <c r="K18" i="7"/>
  <c r="C38" i="4"/>
  <c r="C35" i="4"/>
  <c r="C25" i="4"/>
  <c r="F38" i="4"/>
  <c r="P21" i="7"/>
  <c r="F45" i="4"/>
  <c r="C45" i="4"/>
  <c r="K15" i="7"/>
  <c r="K14" i="7"/>
  <c r="K16" i="7"/>
  <c r="K13" i="7"/>
  <c r="AB20" i="7"/>
  <c r="AB17" i="7"/>
  <c r="P34" i="4"/>
  <c r="C20" i="7"/>
  <c r="C18" i="7"/>
  <c r="C14" i="7"/>
  <c r="C39" i="4"/>
  <c r="C13" i="7"/>
  <c r="F34" i="4"/>
  <c r="F39" i="4"/>
  <c r="R13" i="7"/>
  <c r="M19" i="7"/>
  <c r="C34" i="4"/>
  <c r="M18" i="7"/>
  <c r="M13" i="7"/>
  <c r="P13" i="7"/>
  <c r="P15" i="7"/>
  <c r="P14" i="7"/>
  <c r="P19" i="7"/>
  <c r="M14" i="7"/>
  <c r="L34" i="7"/>
  <c r="L38" i="7"/>
  <c r="H15" i="7"/>
  <c r="H16" i="7"/>
  <c r="H13" i="7"/>
  <c r="H14" i="7"/>
  <c r="H18" i="7"/>
  <c r="H24" i="7"/>
  <c r="P34" i="1"/>
  <c r="P37" i="1"/>
  <c r="M38" i="1"/>
  <c r="M34" i="1"/>
  <c r="C38" i="7"/>
  <c r="R25" i="7"/>
  <c r="U25" i="7"/>
  <c r="AE25" i="7"/>
  <c r="F25" i="7"/>
  <c r="AB25" i="7"/>
  <c r="P37" i="4"/>
  <c r="C25" i="7"/>
  <c r="P38" i="4"/>
  <c r="F38" i="7"/>
  <c r="M37" i="4"/>
  <c r="M38" i="4"/>
  <c r="M34" i="4"/>
  <c r="F39" i="7"/>
  <c r="F35" i="7"/>
  <c r="F45" i="7"/>
  <c r="F37" i="7"/>
  <c r="F36" i="7"/>
  <c r="F34" i="7"/>
  <c r="C37" i="7"/>
  <c r="C39" i="7"/>
  <c r="C34" i="7"/>
  <c r="C36" i="7"/>
  <c r="C35" i="7"/>
  <c r="C45" i="7"/>
  <c r="M37" i="7"/>
  <c r="M39" i="7"/>
  <c r="P39" i="7"/>
  <c r="P38" i="7"/>
  <c r="P37" i="7"/>
  <c r="P34" i="7"/>
  <c r="M38" i="7"/>
  <c r="M34" i="7"/>
  <c r="K20" i="6" l="1"/>
  <c r="H19" i="6"/>
  <c r="K21" i="6"/>
  <c r="O36" i="7"/>
  <c r="P20" i="7"/>
  <c r="O40" i="6"/>
  <c r="P35" i="6" s="1"/>
  <c r="P20" i="6"/>
  <c r="P25" i="6" s="1"/>
  <c r="E41" i="7"/>
  <c r="D46" i="6"/>
  <c r="N40" i="6"/>
  <c r="L40" i="6"/>
  <c r="M36" i="6" s="1"/>
  <c r="M20" i="6"/>
  <c r="M25" i="6" s="1"/>
  <c r="F40" i="6"/>
  <c r="K19" i="6"/>
  <c r="F41" i="6"/>
  <c r="F46" i="6" s="1"/>
  <c r="C42" i="6"/>
  <c r="C40" i="6"/>
  <c r="H25" i="6"/>
  <c r="M35" i="6"/>
  <c r="F41" i="5"/>
  <c r="K21" i="5"/>
  <c r="K20" i="5"/>
  <c r="B46" i="5"/>
  <c r="C42" i="5" s="1"/>
  <c r="H21" i="5"/>
  <c r="H25" i="5" s="1"/>
  <c r="L35" i="5"/>
  <c r="L40" i="5" s="1"/>
  <c r="M35" i="5" s="1"/>
  <c r="M40" i="5" s="1"/>
  <c r="K19" i="5"/>
  <c r="F46" i="5"/>
  <c r="O40" i="5"/>
  <c r="P35" i="5" s="1"/>
  <c r="P40" i="5" s="1"/>
  <c r="H21" i="4"/>
  <c r="P25" i="7"/>
  <c r="O40" i="4"/>
  <c r="N40" i="4"/>
  <c r="K25" i="4"/>
  <c r="E46" i="4"/>
  <c r="F41" i="4" s="1"/>
  <c r="L35" i="4"/>
  <c r="L40" i="4" s="1"/>
  <c r="M35" i="4" s="1"/>
  <c r="B46" i="4"/>
  <c r="C42" i="4" s="1"/>
  <c r="J25" i="7"/>
  <c r="O35" i="7" s="1"/>
  <c r="O40" i="7" s="1"/>
  <c r="P35" i="7" s="1"/>
  <c r="D46" i="4"/>
  <c r="H25" i="4"/>
  <c r="G25" i="7"/>
  <c r="L35" i="7" s="1"/>
  <c r="K23" i="1"/>
  <c r="I25" i="7"/>
  <c r="N35" i="7" s="1"/>
  <c r="N40" i="7" s="1"/>
  <c r="H23" i="1"/>
  <c r="P20" i="1"/>
  <c r="P25" i="1" s="1"/>
  <c r="N40" i="1"/>
  <c r="L36" i="7"/>
  <c r="M20" i="7"/>
  <c r="M25" i="7" s="1"/>
  <c r="B41" i="7"/>
  <c r="B46" i="7" s="1"/>
  <c r="C40" i="7" s="1"/>
  <c r="K21" i="1"/>
  <c r="K22" i="7"/>
  <c r="H22" i="7"/>
  <c r="K19" i="1"/>
  <c r="E42" i="7"/>
  <c r="E46" i="1"/>
  <c r="F44" i="1" s="1"/>
  <c r="D46" i="7"/>
  <c r="D46" i="1"/>
  <c r="H21" i="1"/>
  <c r="K20" i="1"/>
  <c r="H19" i="1"/>
  <c r="B46" i="1"/>
  <c r="C44" i="1" s="1"/>
  <c r="H20" i="1"/>
  <c r="O40" i="1"/>
  <c r="P36" i="1" s="1"/>
  <c r="E40" i="7"/>
  <c r="L40" i="1"/>
  <c r="C46" i="6" l="1"/>
  <c r="K25" i="6"/>
  <c r="P36" i="6"/>
  <c r="P40" i="6" s="1"/>
  <c r="M40" i="6"/>
  <c r="K25" i="5"/>
  <c r="C41" i="5"/>
  <c r="C40" i="5"/>
  <c r="C46" i="5" s="1"/>
  <c r="K20" i="7"/>
  <c r="M36" i="4"/>
  <c r="P35" i="4"/>
  <c r="P36" i="4"/>
  <c r="M40" i="4"/>
  <c r="F40" i="4"/>
  <c r="F42" i="4"/>
  <c r="C40" i="4"/>
  <c r="C41" i="4"/>
  <c r="K19" i="7"/>
  <c r="K21" i="7"/>
  <c r="K23" i="7"/>
  <c r="H19" i="7"/>
  <c r="H21" i="7"/>
  <c r="H20" i="7"/>
  <c r="H23" i="7"/>
  <c r="P35" i="1"/>
  <c r="C44" i="7"/>
  <c r="P40" i="1"/>
  <c r="P36" i="7"/>
  <c r="P40" i="7" s="1"/>
  <c r="C43" i="7"/>
  <c r="L40" i="7"/>
  <c r="M35" i="7" s="1"/>
  <c r="M35" i="1"/>
  <c r="M36" i="1"/>
  <c r="K25" i="1"/>
  <c r="F42" i="1"/>
  <c r="F43" i="1"/>
  <c r="C42" i="1"/>
  <c r="C43" i="1"/>
  <c r="F41" i="1"/>
  <c r="F40" i="1"/>
  <c r="C41" i="7"/>
  <c r="C41" i="1"/>
  <c r="C40" i="1"/>
  <c r="H25" i="1"/>
  <c r="C42" i="7"/>
  <c r="E46" i="7"/>
  <c r="P40" i="4" l="1"/>
  <c r="F46" i="4"/>
  <c r="K25" i="7"/>
  <c r="C46" i="4"/>
  <c r="H25" i="7"/>
  <c r="F43" i="7"/>
  <c r="F44" i="7"/>
  <c r="M36" i="7"/>
  <c r="M40" i="7" s="1"/>
  <c r="M40" i="1"/>
  <c r="F46" i="1"/>
  <c r="F42" i="7"/>
  <c r="C46" i="1"/>
  <c r="C46" i="7"/>
  <c r="F40" i="7"/>
  <c r="F41" i="7"/>
  <c r="F46" i="7" l="1"/>
</calcChain>
</file>

<file path=xl/sharedStrings.xml><?xml version="1.0" encoding="utf-8"?>
<sst xmlns="http://schemas.openxmlformats.org/spreadsheetml/2006/main" count="458" uniqueCount="63">
  <si>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</si>
  <si>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</si>
  <si>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</si>
  <si>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</si>
  <si>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</si>
  <si>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</si>
  <si>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</si>
  <si>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</si>
  <si>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</si>
  <si>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</si>
  <si>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</si>
  <si>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</si>
  <si>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</si>
  <si>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</si>
  <si>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</si>
  <si>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</si>
  <si>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</si>
  <si>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</si>
  <si>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</si>
  <si>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</si>
  <si>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</si>
  <si>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</si>
  <si>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</si>
  <si>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</si>
  <si>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</si>
  <si>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</si>
  <si>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</si>
  <si>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</si>
  <si>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</si>
  <si>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</si>
  <si>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</si>
  <si>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</si>
  <si>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</si>
  <si>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</si>
  <si>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</si>
  <si>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</si>
  <si>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</si>
  <si>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</si>
  <si>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</si>
  <si>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</si>
  <si>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</si>
  <si>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</si>
  <si>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</si>
  <si>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</si>
  <si>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</si>
  <si>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</si>
  <si>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</si>
  <si>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</si>
  <si>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</si>
  <si>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</si>
  <si>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</si>
  <si>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</si>
  <si>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</si>
  <si>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</si>
  <si>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</si>
  <si>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</si>
  <si>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</si>
  <si>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</si>
  <si>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</si>
  <si>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</si>
  <si>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</si>
  <si>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ASSOCIACIÓ INTERNACIONAL DE CIUTATS EDUCADORES (AICE)</t>
  </si>
  <si>
    <t>12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</si>
</sst>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</c:v>
                </c:pt>
                <c:pt idx="7">
                  <c:v>125</c:v>
                </c:pt>
                <c:pt idx="8">
                  <c:v>13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16510.61</c:v>
                </c:pt>
                <c:pt idx="7">
                  <c:v>170805.49000000002</c:v>
                </c:pt>
                <c:pt idx="8">
                  <c:v>2063.0500000000002</c:v>
                </c:pt>
                <c:pt idx="9">
                  <c:v>0</c:v>
                </c:pt>
                <c:pt idx="10">
                  <c:v>500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170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187723.87</c:v>
                </c:pt>
                <c:pt idx="2">
                  <c:v>2155.2799999999997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8" zoomScale="70" zoomScaleNormal="70" workbookViewId="0">
      <selection activeCell="K24" sqref="K24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45049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10</v>
      </c>
      <c r="H19" s="20">
        <f t="shared" si="2"/>
        <v>0.23255813953488372</v>
      </c>
      <c r="I19" s="6">
        <v>4494.83</v>
      </c>
      <c r="J19" s="7">
        <v>4619.96</v>
      </c>
      <c r="K19" s="21">
        <f t="shared" si="3"/>
        <v>7.9209788082835644E-2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29</v>
      </c>
      <c r="H20" s="66">
        <f t="shared" si="2"/>
        <v>0.67441860465116277</v>
      </c>
      <c r="I20" s="69">
        <v>44051.37</v>
      </c>
      <c r="J20" s="70">
        <v>52739.81</v>
      </c>
      <c r="K20" s="67">
        <f t="shared" si="3"/>
        <v>0.90423059369107439</v>
      </c>
      <c r="L20" s="68">
        <v>1</v>
      </c>
      <c r="M20" s="66">
        <f t="shared" si="4"/>
        <v>1</v>
      </c>
      <c r="N20" s="69">
        <v>481.38</v>
      </c>
      <c r="O20" s="70">
        <v>582.47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6.9767441860465115E-2</v>
      </c>
      <c r="I21" s="98">
        <v>385</v>
      </c>
      <c r="J21" s="98">
        <v>465.85</v>
      </c>
      <c r="K21" s="21">
        <f t="shared" si="3"/>
        <v>7.9870561170202747E-3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2.3255813953488372E-2</v>
      </c>
      <c r="I23" s="98">
        <v>500</v>
      </c>
      <c r="J23" s="98">
        <v>500</v>
      </c>
      <c r="K23" s="21">
        <f t="shared" si="3"/>
        <v>8.5725621090697365E-3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43</v>
      </c>
      <c r="H25" s="17">
        <f t="shared" si="12"/>
        <v>1</v>
      </c>
      <c r="I25" s="18">
        <f t="shared" si="12"/>
        <v>49431.200000000004</v>
      </c>
      <c r="J25" s="18">
        <f t="shared" si="12"/>
        <v>58325.619999999995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481.38</v>
      </c>
      <c r="O25" s="18">
        <f t="shared" si="12"/>
        <v>582.47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0" t="s">
        <v>56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43</v>
      </c>
      <c r="M35" s="8">
        <f t="shared" si="18"/>
        <v>0.97727272727272729</v>
      </c>
      <c r="N35" s="61">
        <f>I25</f>
        <v>49431.200000000004</v>
      </c>
      <c r="O35" s="61">
        <f>J25</f>
        <v>58325.619999999995</v>
      </c>
      <c r="P35" s="59">
        <f t="shared" si="19"/>
        <v>0.99011222397466969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</v>
      </c>
      <c r="M36" s="8">
        <f t="shared" si="18"/>
        <v>2.2727272727272728E-2</v>
      </c>
      <c r="N36" s="61">
        <f>N25</f>
        <v>481.38</v>
      </c>
      <c r="O36" s="61">
        <f>O25</f>
        <v>582.47</v>
      </c>
      <c r="P36" s="59">
        <f t="shared" si="19"/>
        <v>9.8877760253303082E-3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10</v>
      </c>
      <c r="C40" s="8">
        <f t="shared" si="14"/>
        <v>0.22727272727272727</v>
      </c>
      <c r="D40" s="13">
        <f t="shared" si="15"/>
        <v>4494.83</v>
      </c>
      <c r="E40" s="23">
        <f t="shared" si="16"/>
        <v>4619.96</v>
      </c>
      <c r="F40" s="21">
        <f t="shared" si="17"/>
        <v>7.8426579439258681E-2</v>
      </c>
      <c r="G40" s="25"/>
      <c r="J40" s="104" t="s">
        <v>0</v>
      </c>
      <c r="K40" s="105"/>
      <c r="L40" s="83">
        <f>SUM(L34:L39)</f>
        <v>44</v>
      </c>
      <c r="M40" s="17">
        <f>SUM(M34:M39)</f>
        <v>1</v>
      </c>
      <c r="N40" s="84">
        <f>SUM(N34:N39)</f>
        <v>49912.58</v>
      </c>
      <c r="O40" s="85">
        <f>SUM(O34:O39)</f>
        <v>58908.09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30</v>
      </c>
      <c r="C41" s="8">
        <f t="shared" si="14"/>
        <v>0.68181818181818177</v>
      </c>
      <c r="D41" s="13">
        <f t="shared" si="15"/>
        <v>44532.75</v>
      </c>
      <c r="E41" s="23">
        <f t="shared" si="16"/>
        <v>53322.28</v>
      </c>
      <c r="F41" s="21">
        <f t="shared" si="17"/>
        <v>0.90517754013073592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3</v>
      </c>
      <c r="C42" s="8">
        <f t="shared" si="14"/>
        <v>6.8181818181818177E-2</v>
      </c>
      <c r="D42" s="13">
        <f t="shared" si="15"/>
        <v>385</v>
      </c>
      <c r="E42" s="14">
        <f t="shared" si="16"/>
        <v>465.85</v>
      </c>
      <c r="F42" s="21">
        <f t="shared" si="17"/>
        <v>7.9080818950334336E-3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1</v>
      </c>
      <c r="C44" s="8">
        <f t="shared" ref="C44" si="20">IF(B44,B44/$B$46,"")</f>
        <v>2.2727272727272728E-2</v>
      </c>
      <c r="D44" s="13">
        <f t="shared" si="15"/>
        <v>500</v>
      </c>
      <c r="E44" s="14">
        <f t="shared" si="16"/>
        <v>500</v>
      </c>
      <c r="F44" s="21">
        <f t="shared" ref="F44" si="21">IF(E44,E44/$E$46,"")</f>
        <v>8.4877985349720228E-3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44</v>
      </c>
      <c r="C46" s="17">
        <f>SUM(C34:C45)</f>
        <v>1</v>
      </c>
      <c r="D46" s="18">
        <f>SUM(D34:D45)</f>
        <v>49912.58</v>
      </c>
      <c r="E46" s="18">
        <f>SUM(E34:E45)</f>
        <v>58908.09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2" zoomScale="80" zoomScaleNormal="80" workbookViewId="0">
      <selection activeCell="M17" sqref="M1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 t="s">
        <v>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ASSOCIACIÓ INTERNACIONAL DE CIUTATS EDUCADORES (AICE)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9.375E-2</v>
      </c>
      <c r="I19" s="6">
        <v>195.12</v>
      </c>
      <c r="J19" s="7">
        <v>214.64</v>
      </c>
      <c r="K19" s="21">
        <f t="shared" si="3"/>
        <v>8.1560285035412825E-3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26</v>
      </c>
      <c r="H20" s="66">
        <f t="shared" si="2"/>
        <v>0.8125</v>
      </c>
      <c r="I20" s="69">
        <v>23089.17</v>
      </c>
      <c r="J20" s="70">
        <v>25720.94</v>
      </c>
      <c r="K20" s="21">
        <f t="shared" si="3"/>
        <v>0.97736078912539659</v>
      </c>
      <c r="L20" s="68">
        <v>3</v>
      </c>
      <c r="M20" s="66">
        <f t="shared" si="4"/>
        <v>1</v>
      </c>
      <c r="N20" s="69">
        <v>354.96</v>
      </c>
      <c r="O20" s="70">
        <v>429.5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9.375E-2</v>
      </c>
      <c r="I21" s="6">
        <v>315</v>
      </c>
      <c r="J21" s="7">
        <v>381.15</v>
      </c>
      <c r="K21" s="21">
        <f t="shared" si="3"/>
        <v>1.4483182371062057E-2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32</v>
      </c>
      <c r="H25" s="17">
        <f t="shared" si="32"/>
        <v>1</v>
      </c>
      <c r="I25" s="18">
        <f t="shared" si="32"/>
        <v>23599.289999999997</v>
      </c>
      <c r="J25" s="18">
        <f t="shared" si="32"/>
        <v>26316.73</v>
      </c>
      <c r="K25" s="19">
        <f t="shared" si="32"/>
        <v>0.99999999999999989</v>
      </c>
      <c r="L25" s="16">
        <f t="shared" si="32"/>
        <v>3</v>
      </c>
      <c r="M25" s="17">
        <f t="shared" si="32"/>
        <v>1</v>
      </c>
      <c r="N25" s="18">
        <f t="shared" si="32"/>
        <v>354.96</v>
      </c>
      <c r="O25" s="18">
        <f t="shared" si="32"/>
        <v>429.5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customHeight="1" x14ac:dyDescent="0.2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32</v>
      </c>
      <c r="M35" s="8">
        <f t="shared" si="38"/>
        <v>0.91428571428571426</v>
      </c>
      <c r="N35" s="61">
        <f>I25</f>
        <v>23599.289999999997</v>
      </c>
      <c r="O35" s="61">
        <f>J25</f>
        <v>26316.73</v>
      </c>
      <c r="P35" s="59">
        <f t="shared" si="39"/>
        <v>0.98394166205854061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3</v>
      </c>
      <c r="M36" s="8">
        <f t="shared" si="38"/>
        <v>8.5714285714285715E-2</v>
      </c>
      <c r="N36" s="61">
        <f>N25</f>
        <v>354.96</v>
      </c>
      <c r="O36" s="61">
        <f>O25</f>
        <v>429.5</v>
      </c>
      <c r="P36" s="59">
        <f t="shared" si="39"/>
        <v>1.6058337941459413E-2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3</v>
      </c>
      <c r="C40" s="8">
        <f t="shared" si="34"/>
        <v>8.5714285714285715E-2</v>
      </c>
      <c r="D40" s="13">
        <f t="shared" si="35"/>
        <v>195.12</v>
      </c>
      <c r="E40" s="23">
        <f t="shared" si="36"/>
        <v>214.64</v>
      </c>
      <c r="F40" s="21">
        <f t="shared" si="37"/>
        <v>8.0250562415712413E-3</v>
      </c>
      <c r="G40" s="25"/>
      <c r="J40" s="104" t="s">
        <v>0</v>
      </c>
      <c r="K40" s="105"/>
      <c r="L40" s="83">
        <f>SUM(L34:L39)</f>
        <v>35</v>
      </c>
      <c r="M40" s="17">
        <f>SUM(M34:M39)</f>
        <v>1</v>
      </c>
      <c r="N40" s="84">
        <f>SUM(N34:N39)</f>
        <v>23954.249999999996</v>
      </c>
      <c r="O40" s="85">
        <f>SUM(O34:O39)</f>
        <v>26746.23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29</v>
      </c>
      <c r="C41" s="8">
        <f t="shared" si="34"/>
        <v>0.82857142857142863</v>
      </c>
      <c r="D41" s="13">
        <f t="shared" si="35"/>
        <v>23444.129999999997</v>
      </c>
      <c r="E41" s="23">
        <f t="shared" si="36"/>
        <v>26150.44</v>
      </c>
      <c r="F41" s="21">
        <f t="shared" si="37"/>
        <v>0.97772433722434893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3</v>
      </c>
      <c r="C42" s="8">
        <f t="shared" si="34"/>
        <v>8.5714285714285715E-2</v>
      </c>
      <c r="D42" s="13">
        <f t="shared" si="35"/>
        <v>315</v>
      </c>
      <c r="E42" s="14">
        <f t="shared" si="36"/>
        <v>381.15</v>
      </c>
      <c r="F42" s="21">
        <f t="shared" si="37"/>
        <v>1.4250606534079755E-2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35</v>
      </c>
      <c r="C46" s="17">
        <f>SUM(C34:C45)</f>
        <v>1</v>
      </c>
      <c r="D46" s="18">
        <f>SUM(D34:D45)</f>
        <v>23954.249999999996</v>
      </c>
      <c r="E46" s="18">
        <f>SUM(E34:E45)</f>
        <v>26746.23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80" zoomScaleNormal="80" workbookViewId="0">
      <selection activeCell="M21" sqref="M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45216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ASSOCIACIÓ INTERNACIONAL DE CIUTATS EDUCADORES (AICE)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21</v>
      </c>
      <c r="H19" s="20">
        <f t="shared" si="2"/>
        <v>0.45652173913043476</v>
      </c>
      <c r="I19" s="6">
        <v>10763.81</v>
      </c>
      <c r="J19" s="7">
        <v>10817.54</v>
      </c>
      <c r="K19" s="21">
        <f t="shared" si="3"/>
        <v>0.41037599672535013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21</v>
      </c>
      <c r="H20" s="66">
        <f t="shared" si="2"/>
        <v>0.45652173913043476</v>
      </c>
      <c r="I20" s="69">
        <v>13456.09</v>
      </c>
      <c r="J20" s="70">
        <v>14707.63</v>
      </c>
      <c r="K20" s="67">
        <f t="shared" si="3"/>
        <v>0.55795109800543019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</v>
      </c>
      <c r="H21" s="20">
        <f t="shared" si="2"/>
        <v>8.6956521739130432E-2</v>
      </c>
      <c r="I21" s="6">
        <v>690</v>
      </c>
      <c r="J21" s="7">
        <v>834.9</v>
      </c>
      <c r="K21" s="21">
        <f t="shared" si="3"/>
        <v>3.1672905269219696E-2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46</v>
      </c>
      <c r="H25" s="17">
        <f t="shared" si="22"/>
        <v>1</v>
      </c>
      <c r="I25" s="18">
        <f t="shared" si="22"/>
        <v>24909.9</v>
      </c>
      <c r="J25" s="18">
        <f t="shared" si="22"/>
        <v>26360.07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46</v>
      </c>
      <c r="M35" s="8">
        <f>IF(L35,L35/$L$40,"")</f>
        <v>1</v>
      </c>
      <c r="N35" s="61">
        <f>I25</f>
        <v>24909.9</v>
      </c>
      <c r="O35" s="61">
        <f>J25</f>
        <v>26360.07</v>
      </c>
      <c r="P35" s="59">
        <f>IF(O35,O35/$O$40,"")</f>
        <v>1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21</v>
      </c>
      <c r="C40" s="8">
        <f t="shared" si="24"/>
        <v>0.45652173913043476</v>
      </c>
      <c r="D40" s="13">
        <f t="shared" si="25"/>
        <v>10763.81</v>
      </c>
      <c r="E40" s="23">
        <f t="shared" si="26"/>
        <v>10817.54</v>
      </c>
      <c r="F40" s="21">
        <f t="shared" si="27"/>
        <v>0.41037599672535013</v>
      </c>
      <c r="G40" s="25"/>
      <c r="J40" s="104" t="s">
        <v>0</v>
      </c>
      <c r="K40" s="105"/>
      <c r="L40" s="83">
        <f>SUM(L34:L39)</f>
        <v>46</v>
      </c>
      <c r="M40" s="17">
        <f>SUM(M34:M39)</f>
        <v>1</v>
      </c>
      <c r="N40" s="84">
        <f>SUM(N34:N39)</f>
        <v>24909.9</v>
      </c>
      <c r="O40" s="85">
        <f>SUM(O34:O39)</f>
        <v>26360.07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21</v>
      </c>
      <c r="C41" s="8">
        <f t="shared" si="24"/>
        <v>0.45652173913043476</v>
      </c>
      <c r="D41" s="13">
        <f t="shared" si="25"/>
        <v>13456.09</v>
      </c>
      <c r="E41" s="23">
        <f t="shared" si="26"/>
        <v>14707.63</v>
      </c>
      <c r="F41" s="21">
        <f t="shared" si="27"/>
        <v>0.55795109800543019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4</v>
      </c>
      <c r="C42" s="8">
        <f t="shared" si="24"/>
        <v>8.6956521739130432E-2</v>
      </c>
      <c r="D42" s="13">
        <f t="shared" si="25"/>
        <v>690</v>
      </c>
      <c r="E42" s="14">
        <f t="shared" si="26"/>
        <v>834.9</v>
      </c>
      <c r="F42" s="21">
        <f t="shared" si="27"/>
        <v>3.1672905269219696E-2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46</v>
      </c>
      <c r="C46" s="17">
        <f>SUM(C34:C45)</f>
        <v>1</v>
      </c>
      <c r="D46" s="18">
        <f>SUM(D34:D45)</f>
        <v>24909.9</v>
      </c>
      <c r="E46" s="18">
        <f>SUM(E34:E45)</f>
        <v>26360.07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I20" sqref="I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45303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ASSOCIACIÓ INTERNACIONAL DE CIUTATS EDUCADORES (AICE)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0.10204081632653061</v>
      </c>
      <c r="I19" s="6">
        <v>830.88</v>
      </c>
      <c r="J19" s="7">
        <v>858.47</v>
      </c>
      <c r="K19" s="21">
        <f t="shared" si="3"/>
        <v>1.1189439198555294E-2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41</v>
      </c>
      <c r="H20" s="66">
        <f t="shared" si="2"/>
        <v>0.83673469387755106</v>
      </c>
      <c r="I20" s="69">
        <v>64275.13</v>
      </c>
      <c r="J20" s="70">
        <v>75481.83</v>
      </c>
      <c r="K20" s="67">
        <f t="shared" si="3"/>
        <v>0.98384258900216304</v>
      </c>
      <c r="L20" s="68">
        <v>4</v>
      </c>
      <c r="M20" s="66">
        <f>IF(L20,L20/$L$25,"")</f>
        <v>1</v>
      </c>
      <c r="N20" s="69">
        <v>1015.9</v>
      </c>
      <c r="O20" s="70">
        <v>1143.31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6.1224489795918366E-2</v>
      </c>
      <c r="I21" s="6">
        <v>315</v>
      </c>
      <c r="J21" s="7">
        <v>381.15</v>
      </c>
      <c r="K21" s="21">
        <f t="shared" si="3"/>
        <v>4.9679717992816867E-3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49</v>
      </c>
      <c r="H25" s="17">
        <f t="shared" si="30"/>
        <v>1</v>
      </c>
      <c r="I25" s="18">
        <f t="shared" si="30"/>
        <v>65421.009999999995</v>
      </c>
      <c r="J25" s="18">
        <f t="shared" si="30"/>
        <v>76721.45</v>
      </c>
      <c r="K25" s="19">
        <f t="shared" si="30"/>
        <v>1</v>
      </c>
      <c r="L25" s="16">
        <f t="shared" si="30"/>
        <v>4</v>
      </c>
      <c r="M25" s="17">
        <f t="shared" si="30"/>
        <v>1</v>
      </c>
      <c r="N25" s="18">
        <f t="shared" si="30"/>
        <v>1015.9</v>
      </c>
      <c r="O25" s="18">
        <f t="shared" si="30"/>
        <v>1143.31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customHeight="1" x14ac:dyDescent="0.2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49</v>
      </c>
      <c r="M35" s="8">
        <f t="shared" si="36"/>
        <v>0.92452830188679247</v>
      </c>
      <c r="N35" s="61">
        <f>I25</f>
        <v>65421.009999999995</v>
      </c>
      <c r="O35" s="61">
        <f>J25</f>
        <v>76721.45</v>
      </c>
      <c r="P35" s="59">
        <f t="shared" si="37"/>
        <v>0.98531672094025591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4</v>
      </c>
      <c r="M36" s="8">
        <f t="shared" si="36"/>
        <v>7.5471698113207544E-2</v>
      </c>
      <c r="N36" s="61">
        <f>N25</f>
        <v>1015.9</v>
      </c>
      <c r="O36" s="61">
        <f>O25</f>
        <v>1143.31</v>
      </c>
      <c r="P36" s="59">
        <f t="shared" si="37"/>
        <v>1.4683279059744101E-2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5</v>
      </c>
      <c r="C40" s="8">
        <f t="shared" si="32"/>
        <v>9.4339622641509441E-2</v>
      </c>
      <c r="D40" s="13">
        <f t="shared" si="33"/>
        <v>830.88</v>
      </c>
      <c r="E40" s="23">
        <f t="shared" si="34"/>
        <v>858.47</v>
      </c>
      <c r="F40" s="21">
        <f t="shared" si="35"/>
        <v>1.1025141540280867E-2</v>
      </c>
      <c r="G40" s="25"/>
      <c r="J40" s="104" t="s">
        <v>0</v>
      </c>
      <c r="K40" s="105"/>
      <c r="L40" s="83">
        <f>SUM(L34:L39)</f>
        <v>53</v>
      </c>
      <c r="M40" s="17">
        <f>SUM(M34:M39)</f>
        <v>1</v>
      </c>
      <c r="N40" s="84">
        <f>SUM(N34:N39)</f>
        <v>66436.909999999989</v>
      </c>
      <c r="O40" s="85">
        <f>SUM(O34:O39)</f>
        <v>77864.759999999995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45</v>
      </c>
      <c r="C41" s="8">
        <f t="shared" si="32"/>
        <v>0.84905660377358494</v>
      </c>
      <c r="D41" s="13">
        <f t="shared" si="33"/>
        <v>65291.03</v>
      </c>
      <c r="E41" s="23">
        <f t="shared" si="34"/>
        <v>76625.14</v>
      </c>
      <c r="F41" s="21">
        <f t="shared" si="35"/>
        <v>0.98407983277672728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3</v>
      </c>
      <c r="C42" s="8">
        <f t="shared" si="32"/>
        <v>5.6603773584905662E-2</v>
      </c>
      <c r="D42" s="13">
        <f t="shared" si="33"/>
        <v>315</v>
      </c>
      <c r="E42" s="14">
        <f t="shared" si="34"/>
        <v>381.15</v>
      </c>
      <c r="F42" s="21">
        <f t="shared" si="35"/>
        <v>4.8950256829918956E-3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53</v>
      </c>
      <c r="C46" s="17">
        <f>SUM(C34:C45)</f>
        <v>1</v>
      </c>
      <c r="D46" s="18">
        <f>SUM(D34:D45)</f>
        <v>66436.91</v>
      </c>
      <c r="E46" s="18">
        <f>SUM(E34:E45)</f>
        <v>77864.759999999995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9" zoomScale="80" zoomScaleNormal="80" workbookViewId="0">
      <selection activeCell="I51" sqref="I51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ASSOCIACIÓ INTERNACIONAL DE CIUTATS EDUCADORES (AICE)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0</v>
      </c>
      <c r="H13" s="20" t="str">
        <f t="shared" ref="H13:H24" si="2">IF(G13,G13/$G$25,"")</f>
        <v/>
      </c>
      <c r="I13" s="10">
        <f>'CONTRACTACIO 1r TR 2023'!I13+'CONTRACTACIO 2n TR 2023'!I13+'CONTRACTACIO 3r TR 2023'!I13+'CONTRACTACIO 4t TR 2023'!I13</f>
        <v>0</v>
      </c>
      <c r="J13" s="10">
        <f>'CONTRACTACIO 1r TR 2023'!J13+'CONTRACTACIO 2n TR 2023'!J13+'CONTRACTACIO 3r TR 2023'!J13+'CONTRACTACIO 4t TR 2023'!J13</f>
        <v>0</v>
      </c>
      <c r="K13" s="21" t="str">
        <f t="shared" ref="K13:K24" si="3">IF(J13,J13/$J$25,"")</f>
        <v/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39</v>
      </c>
      <c r="H19" s="20">
        <f t="shared" si="2"/>
        <v>0.22941176470588234</v>
      </c>
      <c r="I19" s="13">
        <f>'CONTRACTACIO 1r TR 2023'!I19+'CONTRACTACIO 2n TR 2023'!I19+'CONTRACTACIO 3r TR 2023'!I19+'CONTRACTACIO 4t TR 2023'!I19</f>
        <v>16284.639999999998</v>
      </c>
      <c r="J19" s="13">
        <f>'CONTRACTACIO 1r TR 2023'!J19+'CONTRACTACIO 2n TR 2023'!J19+'CONTRACTACIO 3r TR 2023'!J19+'CONTRACTACIO 4t TR 2023'!J19</f>
        <v>16510.61</v>
      </c>
      <c r="K19" s="21">
        <f t="shared" si="3"/>
        <v>8.7951574831692955E-2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117</v>
      </c>
      <c r="H20" s="20">
        <f t="shared" si="2"/>
        <v>0.68823529411764706</v>
      </c>
      <c r="I20" s="13">
        <f>'CONTRACTACIO 1r TR 2023'!I20+'CONTRACTACIO 2n TR 2023'!I20+'CONTRACTACIO 3r TR 2023'!I20+'CONTRACTACIO 4t TR 2023'!I20</f>
        <v>144871.76</v>
      </c>
      <c r="J20" s="13">
        <f>'CONTRACTACIO 1r TR 2023'!J20+'CONTRACTACIO 2n TR 2023'!J20+'CONTRACTACIO 3r TR 2023'!J20+'CONTRACTACIO 4t TR 2023'!J20</f>
        <v>168650.21000000002</v>
      </c>
      <c r="K20" s="21">
        <f t="shared" si="3"/>
        <v>0.89839512684242029</v>
      </c>
      <c r="L20" s="9">
        <f>'CONTRACTACIO 1r TR 2023'!L20+'CONTRACTACIO 2n TR 2023'!L20+'CONTRACTACIO 3r TR 2023'!L20+'CONTRACTACIO 4t TR 2023'!L20</f>
        <v>8</v>
      </c>
      <c r="M20" s="20">
        <f t="shared" si="4"/>
        <v>1</v>
      </c>
      <c r="N20" s="13">
        <f>'CONTRACTACIO 1r TR 2023'!N20+'CONTRACTACIO 2n TR 2023'!N20+'CONTRACTACIO 3r TR 2023'!N20+'CONTRACTACIO 4t TR 2023'!N20</f>
        <v>1852.2399999999998</v>
      </c>
      <c r="O20" s="13">
        <f>'CONTRACTACIO 1r TR 2023'!O20+'CONTRACTACIO 2n TR 2023'!O20+'CONTRACTACIO 3r TR 2023'!O20+'CONTRACTACIO 4t TR 2023'!O20</f>
        <v>2155.2799999999997</v>
      </c>
      <c r="P20" s="21">
        <f t="shared" si="5"/>
        <v>1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13</v>
      </c>
      <c r="H21" s="20">
        <f t="shared" si="2"/>
        <v>7.6470588235294124E-2</v>
      </c>
      <c r="I21" s="13">
        <f>'CONTRACTACIO 1r TR 2023'!I21+'CONTRACTACIO 2n TR 2023'!I21+'CONTRACTACIO 3r TR 2023'!I21+'CONTRACTACIO 4t TR 2023'!I21</f>
        <v>1705</v>
      </c>
      <c r="J21" s="13">
        <f>'CONTRACTACIO 1r TR 2023'!J21+'CONTRACTACIO 2n TR 2023'!J21+'CONTRACTACIO 3r TR 2023'!J21+'CONTRACTACIO 4t TR 2023'!J21</f>
        <v>2063.0500000000002</v>
      </c>
      <c r="K21" s="21">
        <f t="shared" si="3"/>
        <v>1.098981179111639E-2</v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1</v>
      </c>
      <c r="H23" s="66">
        <f t="shared" si="2"/>
        <v>5.8823529411764705E-3</v>
      </c>
      <c r="I23" s="77">
        <f>'CONTRACTACIO 1r TR 2023'!I23+'CONTRACTACIO 2n TR 2023'!I23+'CONTRACTACIO 3r TR 2023'!I23+'CONTRACTACIO 4t TR 2023'!I23</f>
        <v>500</v>
      </c>
      <c r="J23" s="78">
        <f>'CONTRACTACIO 1r TR 2023'!J23+'CONTRACTACIO 2n TR 2023'!J23+'CONTRACTACIO 3r TR 2023'!J23+'CONTRACTACIO 4t TR 2023'!J23</f>
        <v>500</v>
      </c>
      <c r="K23" s="67">
        <f t="shared" si="3"/>
        <v>2.6634865347704584E-3</v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170</v>
      </c>
      <c r="H25" s="17">
        <f t="shared" si="12"/>
        <v>1</v>
      </c>
      <c r="I25" s="18">
        <f t="shared" si="12"/>
        <v>163361.4</v>
      </c>
      <c r="J25" s="18">
        <f t="shared" si="12"/>
        <v>187723.87</v>
      </c>
      <c r="K25" s="19">
        <f t="shared" si="12"/>
        <v>1</v>
      </c>
      <c r="L25" s="16">
        <f t="shared" si="12"/>
        <v>8</v>
      </c>
      <c r="M25" s="17">
        <f t="shared" si="12"/>
        <v>1</v>
      </c>
      <c r="N25" s="18">
        <f t="shared" si="12"/>
        <v>1852.2399999999998</v>
      </c>
      <c r="O25" s="18">
        <f t="shared" si="12"/>
        <v>2155.2799999999997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customHeight="1" x14ac:dyDescent="0.2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170</v>
      </c>
      <c r="M35" s="8">
        <f t="shared" si="18"/>
        <v>0.9550561797752809</v>
      </c>
      <c r="N35" s="61">
        <f>I25</f>
        <v>163361.4</v>
      </c>
      <c r="O35" s="61">
        <f>J25</f>
        <v>187723.87</v>
      </c>
      <c r="P35" s="59">
        <f t="shared" si="19"/>
        <v>0.98864920134727796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8</v>
      </c>
      <c r="M36" s="8">
        <f t="shared" si="18"/>
        <v>4.49438202247191E-2</v>
      </c>
      <c r="N36" s="61">
        <f>N25</f>
        <v>1852.2399999999998</v>
      </c>
      <c r="O36" s="61">
        <f>O25</f>
        <v>2155.2799999999997</v>
      </c>
      <c r="P36" s="59">
        <f t="shared" si="19"/>
        <v>1.1350798652722007E-2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39</v>
      </c>
      <c r="C40" s="8">
        <f t="shared" si="14"/>
        <v>0.21910112359550563</v>
      </c>
      <c r="D40" s="13">
        <f t="shared" si="15"/>
        <v>16284.639999999998</v>
      </c>
      <c r="E40" s="23">
        <f t="shared" si="16"/>
        <v>16510.61</v>
      </c>
      <c r="F40" s="21">
        <f t="shared" si="17"/>
        <v>8.6953254214588591E-2</v>
      </c>
      <c r="G40" s="25"/>
      <c r="H40" s="25"/>
      <c r="I40" s="25"/>
      <c r="J40" s="104" t="s">
        <v>0</v>
      </c>
      <c r="K40" s="105"/>
      <c r="L40" s="83">
        <f>SUM(L34:L39)</f>
        <v>178</v>
      </c>
      <c r="M40" s="17">
        <f>SUM(M34:M39)</f>
        <v>1</v>
      </c>
      <c r="N40" s="84">
        <f>SUM(N34:N39)</f>
        <v>165213.63999999998</v>
      </c>
      <c r="O40" s="85">
        <f>SUM(O34:O39)</f>
        <v>189879.15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125</v>
      </c>
      <c r="C41" s="8">
        <f>IF(B41,B41/$B$46,"")</f>
        <v>0.702247191011236</v>
      </c>
      <c r="D41" s="13">
        <f t="shared" si="15"/>
        <v>146724</v>
      </c>
      <c r="E41" s="23">
        <f t="shared" si="16"/>
        <v>170805.49000000002</v>
      </c>
      <c r="F41" s="21">
        <f>IF(E41,E41/$E$46,"")</f>
        <v>0.89954842329976725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13</v>
      </c>
      <c r="C42" s="8">
        <f>IF(B42,B42/$B$46,"")</f>
        <v>7.3033707865168537E-2</v>
      </c>
      <c r="D42" s="13">
        <f t="shared" si="15"/>
        <v>1705</v>
      </c>
      <c r="E42" s="14">
        <f t="shared" si="16"/>
        <v>2063.0500000000002</v>
      </c>
      <c r="F42" s="21">
        <f>IF(E42,E42/$E$46,"")</f>
        <v>1.0865068650244116E-2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1</v>
      </c>
      <c r="C44" s="8">
        <f>IF(B44,B44/$B$46,"")</f>
        <v>5.6179775280898875E-3</v>
      </c>
      <c r="D44" s="13">
        <f t="shared" ref="D44" si="21">D23+I23+N23+S23+X23+AC23</f>
        <v>500</v>
      </c>
      <c r="E44" s="14">
        <f t="shared" ref="E44" si="22">E23+J23+O23+T23+Y23+AD23</f>
        <v>500</v>
      </c>
      <c r="F44" s="21">
        <f>IF(E44,E44/$E$46,"")</f>
        <v>2.6332538354000424E-3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178</v>
      </c>
      <c r="C46" s="17">
        <f>SUM(C34:C45)</f>
        <v>1</v>
      </c>
      <c r="D46" s="18">
        <f>SUM(D34:D45)</f>
        <v>165213.63999999998</v>
      </c>
      <c r="E46" s="18">
        <f>SUM(E34:E45)</f>
        <v>189879.15000000002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2024-01-19T08:52:22Z</dcterms:modified>
</cp:coreProperties>
</file>