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75" yWindow="-15" windowWidth="14340" windowHeight="12750" tabRatio="700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E34" i="7" s="1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E42" i="7" s="1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E40" i="7" s="1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D34" i="7" s="1"/>
  <c r="N13" i="7"/>
  <c r="S13" i="7"/>
  <c r="X13" i="7"/>
  <c r="AC13" i="7"/>
  <c r="D20" i="7"/>
  <c r="I20" i="7"/>
  <c r="D41" i="7" s="1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D40" i="7" s="1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B34" i="7" s="1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/>
  <c r="G21" i="7"/>
  <c r="L21" i="7"/>
  <c r="M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B40" i="7" s="1"/>
  <c r="L19" i="7"/>
  <c r="AA19" i="7"/>
  <c r="B19" i="7"/>
  <c r="C19" i="7"/>
  <c r="Q19" i="7"/>
  <c r="R19" i="7"/>
  <c r="V19" i="7"/>
  <c r="W19" i="7"/>
  <c r="U18" i="7"/>
  <c r="R15" i="7"/>
  <c r="J25" i="6"/>
  <c r="O35" i="6" s="1"/>
  <c r="E25" i="6"/>
  <c r="O25" i="6"/>
  <c r="O36" i="6"/>
  <c r="Y25" i="6"/>
  <c r="O38" i="6"/>
  <c r="T25" i="6"/>
  <c r="O37" i="6"/>
  <c r="AD25" i="6"/>
  <c r="O39" i="6"/>
  <c r="P39" i="6"/>
  <c r="I25" i="6"/>
  <c r="N35" i="6" s="1"/>
  <c r="N40" i="6" s="1"/>
  <c r="D25" i="6"/>
  <c r="N34" i="6"/>
  <c r="N25" i="6"/>
  <c r="N36" i="6"/>
  <c r="X25" i="6"/>
  <c r="N38" i="6"/>
  <c r="S25" i="6"/>
  <c r="N37" i="6"/>
  <c r="AC25" i="6"/>
  <c r="N39" i="6"/>
  <c r="G25" i="6"/>
  <c r="L35" i="6" s="1"/>
  <c r="H15" i="6"/>
  <c r="B25" i="6"/>
  <c r="L25" i="6"/>
  <c r="L36" i="6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O25" i="5"/>
  <c r="O36" i="5"/>
  <c r="T25" i="5"/>
  <c r="O37" i="5"/>
  <c r="Y25" i="5"/>
  <c r="Z18" i="5"/>
  <c r="D25" i="5"/>
  <c r="N34" i="5"/>
  <c r="I25" i="5"/>
  <c r="N35" i="5" s="1"/>
  <c r="N40" i="5" s="1"/>
  <c r="N25" i="5"/>
  <c r="N36" i="5"/>
  <c r="S25" i="5"/>
  <c r="N37" i="5"/>
  <c r="X25" i="5"/>
  <c r="N38" i="5"/>
  <c r="B25" i="5"/>
  <c r="L34" i="5"/>
  <c r="G25" i="5"/>
  <c r="H21" i="5" s="1"/>
  <c r="L25" i="5"/>
  <c r="L36" i="5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/>
  <c r="L25" i="4"/>
  <c r="M19" i="4"/>
  <c r="M15" i="4"/>
  <c r="M16" i="4"/>
  <c r="M17" i="4"/>
  <c r="M18" i="4"/>
  <c r="M21" i="4"/>
  <c r="M24" i="4"/>
  <c r="J25" i="4"/>
  <c r="K21" i="4" s="1"/>
  <c r="K16" i="4"/>
  <c r="K17" i="4"/>
  <c r="I25" i="4"/>
  <c r="N35" i="4" s="1"/>
  <c r="N40" i="4" s="1"/>
  <c r="G25" i="4"/>
  <c r="H21" i="4" s="1"/>
  <c r="H16" i="4"/>
  <c r="H17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/>
  <c r="E25" i="1"/>
  <c r="Y25" i="1"/>
  <c r="O38" i="1"/>
  <c r="I25" i="1"/>
  <c r="N35" i="1" s="1"/>
  <c r="N40" i="1" s="1"/>
  <c r="N25" i="1"/>
  <c r="N36" i="1"/>
  <c r="D25" i="1"/>
  <c r="N34" i="1"/>
  <c r="X25" i="1"/>
  <c r="N38" i="1"/>
  <c r="G25" i="1"/>
  <c r="H20" i="1" s="1"/>
  <c r="H22" i="1"/>
  <c r="L25" i="1"/>
  <c r="M20" i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25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D46" i="1"/>
  <c r="F45" i="1"/>
  <c r="M18" i="6"/>
  <c r="M13" i="6"/>
  <c r="M25" i="6"/>
  <c r="P19" i="6"/>
  <c r="P14" i="6"/>
  <c r="Z21" i="6"/>
  <c r="M36" i="6"/>
  <c r="H22" i="6"/>
  <c r="K22" i="6"/>
  <c r="AB25" i="6"/>
  <c r="AE25" i="6"/>
  <c r="M13" i="5"/>
  <c r="M25" i="5"/>
  <c r="AB25" i="5"/>
  <c r="L35" i="5"/>
  <c r="L40" i="5" s="1"/>
  <c r="M39" i="5"/>
  <c r="H22" i="5"/>
  <c r="O38" i="5"/>
  <c r="O35" i="5"/>
  <c r="O40" i="5" s="1"/>
  <c r="P35" i="5" s="1"/>
  <c r="K22" i="5"/>
  <c r="U25" i="5"/>
  <c r="M14" i="4"/>
  <c r="P21" i="4"/>
  <c r="AE25" i="4"/>
  <c r="H19" i="4"/>
  <c r="H22" i="4"/>
  <c r="K22" i="4"/>
  <c r="Z21" i="4"/>
  <c r="U25" i="4"/>
  <c r="AB25" i="4"/>
  <c r="L34" i="1"/>
  <c r="F20" i="1"/>
  <c r="O34" i="1"/>
  <c r="F13" i="1"/>
  <c r="C13" i="1"/>
  <c r="K21" i="1"/>
  <c r="H16" i="1"/>
  <c r="H13" i="1"/>
  <c r="H14" i="1"/>
  <c r="H18" i="1"/>
  <c r="H24" i="1"/>
  <c r="Z25" i="1"/>
  <c r="U25" i="1"/>
  <c r="X25" i="7"/>
  <c r="N39" i="7"/>
  <c r="Z18" i="6"/>
  <c r="C20" i="6"/>
  <c r="C13" i="6"/>
  <c r="F14" i="6"/>
  <c r="K15" i="6"/>
  <c r="R16" i="6"/>
  <c r="R25" i="6"/>
  <c r="U16" i="6"/>
  <c r="U13" i="6"/>
  <c r="U25" i="6"/>
  <c r="H18" i="6"/>
  <c r="H13" i="6"/>
  <c r="H24" i="6"/>
  <c r="H14" i="6"/>
  <c r="D35" i="7"/>
  <c r="K19" i="6"/>
  <c r="K14" i="6"/>
  <c r="K18" i="6"/>
  <c r="T25" i="7"/>
  <c r="O37" i="7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/>
  <c r="Z25" i="5"/>
  <c r="R16" i="5"/>
  <c r="R25" i="5"/>
  <c r="H13" i="5"/>
  <c r="H20" i="5"/>
  <c r="K19" i="5"/>
  <c r="K20" i="5"/>
  <c r="C14" i="5"/>
  <c r="C13" i="5"/>
  <c r="E25" i="7"/>
  <c r="F23" i="7"/>
  <c r="B46" i="5"/>
  <c r="C41" i="5" s="1"/>
  <c r="D46" i="5"/>
  <c r="F43" i="5"/>
  <c r="AE21" i="5"/>
  <c r="AE20" i="5"/>
  <c r="C20" i="5"/>
  <c r="F21" i="5"/>
  <c r="F20" i="5"/>
  <c r="P21" i="5"/>
  <c r="C43" i="6"/>
  <c r="B36" i="7"/>
  <c r="S25" i="7"/>
  <c r="N37" i="7"/>
  <c r="V25" i="7"/>
  <c r="D39" i="7"/>
  <c r="Y25" i="7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4" i="4"/>
  <c r="C14" i="4"/>
  <c r="F14" i="4"/>
  <c r="F20" i="4"/>
  <c r="D42" i="7"/>
  <c r="AD25" i="7"/>
  <c r="O38" i="7"/>
  <c r="W17" i="4"/>
  <c r="O38" i="4"/>
  <c r="E38" i="7"/>
  <c r="Z17" i="4"/>
  <c r="C18" i="4"/>
  <c r="C20" i="4"/>
  <c r="O34" i="4"/>
  <c r="H13" i="4"/>
  <c r="M13" i="4"/>
  <c r="W20" i="4"/>
  <c r="M20" i="4"/>
  <c r="O36" i="4"/>
  <c r="P20" i="4"/>
  <c r="L36" i="4"/>
  <c r="O25" i="7"/>
  <c r="P18" i="7"/>
  <c r="F43" i="4"/>
  <c r="K22" i="7"/>
  <c r="Z14" i="7"/>
  <c r="Q25" i="7"/>
  <c r="B25" i="7"/>
  <c r="C24" i="7"/>
  <c r="B35" i="7"/>
  <c r="B37" i="7"/>
  <c r="AC25" i="7"/>
  <c r="N38" i="7"/>
  <c r="N25" i="7"/>
  <c r="N36" i="7"/>
  <c r="E37" i="7"/>
  <c r="B39" i="7"/>
  <c r="L25" i="7"/>
  <c r="M15" i="7"/>
  <c r="D38" i="7"/>
  <c r="E39" i="7"/>
  <c r="E35" i="7"/>
  <c r="E41" i="7"/>
  <c r="D45" i="7"/>
  <c r="E45" i="7"/>
  <c r="AA25" i="7"/>
  <c r="B45" i="7"/>
  <c r="D36" i="7"/>
  <c r="E36" i="7"/>
  <c r="D37" i="7"/>
  <c r="C36" i="1"/>
  <c r="C35" i="1"/>
  <c r="B38" i="7"/>
  <c r="R17" i="7"/>
  <c r="D25" i="7"/>
  <c r="N34" i="7"/>
  <c r="H22" i="7"/>
  <c r="F38" i="1"/>
  <c r="P17" i="7"/>
  <c r="P16" i="7"/>
  <c r="F37" i="4"/>
  <c r="Z16" i="7"/>
  <c r="P39" i="1"/>
  <c r="F37" i="1"/>
  <c r="M16" i="7"/>
  <c r="P36" i="5"/>
  <c r="F25" i="1"/>
  <c r="F43" i="1"/>
  <c r="F44" i="1"/>
  <c r="F24" i="7"/>
  <c r="C25" i="1"/>
  <c r="C22" i="7"/>
  <c r="C23" i="7"/>
  <c r="C44" i="1"/>
  <c r="Z25" i="6"/>
  <c r="Z25" i="4"/>
  <c r="P36" i="1"/>
  <c r="F25" i="6"/>
  <c r="F15" i="7"/>
  <c r="F22" i="7"/>
  <c r="P25" i="6"/>
  <c r="F34" i="1"/>
  <c r="F36" i="1"/>
  <c r="F35" i="1"/>
  <c r="F39" i="1"/>
  <c r="C34" i="1"/>
  <c r="C36" i="6"/>
  <c r="C25" i="6"/>
  <c r="C39" i="5"/>
  <c r="C43" i="5"/>
  <c r="P39" i="5"/>
  <c r="P37" i="5"/>
  <c r="C25" i="5"/>
  <c r="AE25" i="5"/>
  <c r="C36" i="4"/>
  <c r="C43" i="4"/>
  <c r="P25" i="4"/>
  <c r="W25" i="4"/>
  <c r="C45" i="1"/>
  <c r="C37" i="1"/>
  <c r="P38" i="1"/>
  <c r="C39" i="1"/>
  <c r="C15" i="7"/>
  <c r="K24" i="7"/>
  <c r="W25" i="6"/>
  <c r="F37" i="6"/>
  <c r="C39" i="6"/>
  <c r="C37" i="6"/>
  <c r="F36" i="6"/>
  <c r="C35" i="6"/>
  <c r="F35" i="6"/>
  <c r="M37" i="6"/>
  <c r="P37" i="6"/>
  <c r="U13" i="7"/>
  <c r="U16" i="7"/>
  <c r="F45" i="6"/>
  <c r="M34" i="6"/>
  <c r="M38" i="6"/>
  <c r="P34" i="6"/>
  <c r="O34" i="7"/>
  <c r="P38" i="6"/>
  <c r="F39" i="6"/>
  <c r="AB18" i="7"/>
  <c r="AB19" i="7"/>
  <c r="P36" i="6"/>
  <c r="C45" i="6"/>
  <c r="C45" i="5"/>
  <c r="F39" i="5"/>
  <c r="F45" i="5"/>
  <c r="P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M36" i="5"/>
  <c r="M34" i="5"/>
  <c r="L39" i="7"/>
  <c r="W20" i="7"/>
  <c r="W25" i="7"/>
  <c r="P34" i="5"/>
  <c r="O39" i="7"/>
  <c r="Z21" i="7"/>
  <c r="Z25" i="7"/>
  <c r="AE18" i="7"/>
  <c r="AE21" i="7"/>
  <c r="AE17" i="7"/>
  <c r="F35" i="4"/>
  <c r="F36" i="4"/>
  <c r="F25" i="4"/>
  <c r="M25" i="4"/>
  <c r="K18" i="7"/>
  <c r="C38" i="4"/>
  <c r="C35" i="4"/>
  <c r="C25" i="4"/>
  <c r="F38" i="4"/>
  <c r="P21" i="7"/>
  <c r="F45" i="4"/>
  <c r="C45" i="4"/>
  <c r="K15" i="7"/>
  <c r="K14" i="7"/>
  <c r="K16" i="7"/>
  <c r="AB20" i="7"/>
  <c r="AB17" i="7"/>
  <c r="P34" i="4"/>
  <c r="C20" i="7"/>
  <c r="C18" i="7"/>
  <c r="C14" i="7"/>
  <c r="C40" i="4"/>
  <c r="C39" i="4"/>
  <c r="C13" i="7"/>
  <c r="F39" i="4"/>
  <c r="R13" i="7"/>
  <c r="M19" i="7"/>
  <c r="M18" i="7"/>
  <c r="L36" i="7"/>
  <c r="M20" i="7"/>
  <c r="M13" i="7"/>
  <c r="F40" i="4"/>
  <c r="P13" i="7"/>
  <c r="O36" i="7"/>
  <c r="P15" i="7"/>
  <c r="P14" i="7"/>
  <c r="P20" i="7"/>
  <c r="P19" i="7"/>
  <c r="M14" i="7"/>
  <c r="L34" i="7"/>
  <c r="L38" i="7"/>
  <c r="H15" i="7"/>
  <c r="H16" i="7"/>
  <c r="H14" i="7"/>
  <c r="H18" i="7"/>
  <c r="H24" i="7"/>
  <c r="P34" i="1"/>
  <c r="P37" i="1"/>
  <c r="M36" i="1"/>
  <c r="M38" i="1"/>
  <c r="M34" i="1"/>
  <c r="F43" i="7"/>
  <c r="C38" i="7"/>
  <c r="C43" i="7"/>
  <c r="R25" i="7"/>
  <c r="U25" i="7"/>
  <c r="AE25" i="7"/>
  <c r="F25" i="7"/>
  <c r="AB25" i="7"/>
  <c r="P37" i="4"/>
  <c r="C25" i="7"/>
  <c r="P36" i="4"/>
  <c r="P38" i="4"/>
  <c r="F38" i="7"/>
  <c r="M37" i="4"/>
  <c r="M36" i="4"/>
  <c r="M38" i="4"/>
  <c r="M34" i="4"/>
  <c r="F39" i="7"/>
  <c r="M25" i="7"/>
  <c r="F35" i="7"/>
  <c r="P25" i="7"/>
  <c r="F45" i="7"/>
  <c r="F37" i="7"/>
  <c r="F36" i="7"/>
  <c r="C37" i="7"/>
  <c r="C39" i="7"/>
  <c r="C36" i="7"/>
  <c r="C35" i="7"/>
  <c r="C45" i="7"/>
  <c r="M37" i="7"/>
  <c r="M39" i="7"/>
  <c r="P39" i="7"/>
  <c r="P36" i="7"/>
  <c r="P38" i="7"/>
  <c r="P37" i="7"/>
  <c r="P34" i="7"/>
  <c r="M36" i="7"/>
  <c r="M38" i="7"/>
  <c r="M34" i="7"/>
  <c r="H19" i="6" l="1"/>
  <c r="H20" i="6"/>
  <c r="H25" i="6" s="1"/>
  <c r="E46" i="6"/>
  <c r="E46" i="1"/>
  <c r="F42" i="1" s="1"/>
  <c r="F40" i="1"/>
  <c r="H19" i="1"/>
  <c r="D46" i="6"/>
  <c r="K21" i="6"/>
  <c r="B46" i="6"/>
  <c r="C42" i="6" s="1"/>
  <c r="F34" i="6"/>
  <c r="K20" i="6"/>
  <c r="O40" i="6"/>
  <c r="P35" i="6" s="1"/>
  <c r="P40" i="6" s="1"/>
  <c r="K13" i="6"/>
  <c r="L40" i="6"/>
  <c r="M35" i="6" s="1"/>
  <c r="M40" i="6" s="1"/>
  <c r="K20" i="4"/>
  <c r="J25" i="7"/>
  <c r="O35" i="7" s="1"/>
  <c r="O40" i="7" s="1"/>
  <c r="P35" i="7" s="1"/>
  <c r="P40" i="7" s="1"/>
  <c r="E46" i="5"/>
  <c r="F41" i="5" s="1"/>
  <c r="K25" i="5"/>
  <c r="H25" i="5"/>
  <c r="C46" i="5"/>
  <c r="P40" i="5"/>
  <c r="M35" i="5"/>
  <c r="M40" i="5" s="1"/>
  <c r="D46" i="4"/>
  <c r="I25" i="7"/>
  <c r="N35" i="7" s="1"/>
  <c r="N40" i="7" s="1"/>
  <c r="O35" i="4"/>
  <c r="O40" i="4" s="1"/>
  <c r="P35" i="4" s="1"/>
  <c r="P40" i="4" s="1"/>
  <c r="K13" i="4"/>
  <c r="E46" i="4"/>
  <c r="D46" i="7"/>
  <c r="H20" i="4"/>
  <c r="H25" i="4" s="1"/>
  <c r="B46" i="4"/>
  <c r="L35" i="4"/>
  <c r="F41" i="1"/>
  <c r="F46" i="1" s="1"/>
  <c r="E46" i="7"/>
  <c r="F34" i="7" s="1"/>
  <c r="B42" i="7"/>
  <c r="B46" i="1"/>
  <c r="C42" i="1" s="1"/>
  <c r="H21" i="1"/>
  <c r="H25" i="1" s="1"/>
  <c r="L35" i="1"/>
  <c r="L40" i="1" s="1"/>
  <c r="M35" i="1" s="1"/>
  <c r="M40" i="1" s="1"/>
  <c r="G25" i="7"/>
  <c r="H19" i="7" s="1"/>
  <c r="O40" i="1"/>
  <c r="P35" i="1"/>
  <c r="P40" i="1" s="1"/>
  <c r="K20" i="1"/>
  <c r="K25" i="1" s="1"/>
  <c r="C41" i="1"/>
  <c r="B41" i="7"/>
  <c r="C41" i="6" l="1"/>
  <c r="C34" i="6"/>
  <c r="F41" i="6"/>
  <c r="F40" i="6"/>
  <c r="F42" i="6"/>
  <c r="C40" i="6"/>
  <c r="F40" i="7"/>
  <c r="K19" i="7"/>
  <c r="C40" i="1"/>
  <c r="C46" i="1" s="1"/>
  <c r="C46" i="6"/>
  <c r="K25" i="6"/>
  <c r="K25" i="4"/>
  <c r="F42" i="5"/>
  <c r="F46" i="5" s="1"/>
  <c r="K13" i="7"/>
  <c r="K21" i="7"/>
  <c r="K20" i="7"/>
  <c r="F41" i="4"/>
  <c r="F34" i="4"/>
  <c r="F42" i="4"/>
  <c r="C42" i="4"/>
  <c r="C41" i="4"/>
  <c r="C34" i="4"/>
  <c r="L35" i="7"/>
  <c r="L40" i="7" s="1"/>
  <c r="H13" i="7"/>
  <c r="H21" i="7"/>
  <c r="L40" i="4"/>
  <c r="M35" i="4" s="1"/>
  <c r="M40" i="4" s="1"/>
  <c r="H20" i="7"/>
  <c r="F41" i="7"/>
  <c r="F42" i="7"/>
  <c r="B46" i="7"/>
  <c r="C40" i="7" s="1"/>
  <c r="F46" i="6" l="1"/>
  <c r="K25" i="7"/>
  <c r="F46" i="4"/>
  <c r="C46" i="4"/>
  <c r="H25" i="7"/>
  <c r="M35" i="7"/>
  <c r="M40" i="7" s="1"/>
  <c r="C41" i="7"/>
  <c r="C34" i="7"/>
  <c r="F46" i="7"/>
  <c r="C42" i="7"/>
  <c r="C46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<sst xmlns="http://schemas.openxmlformats.org/spreadsheetml/2006/main" count="457" uniqueCount="62">
  <si>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</si>
  <si>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</si>
  <si>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</si>
  <si>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</si>
  <si>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</si>
  <si>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</si>
  <si>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</si>
  <si>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</si>
  <si>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</si>
  <si>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</si>
  <si>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</si>
  <si>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</si>
  <si>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</si>
  <si>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</si>
  <si>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</si>
  <si>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</si>
  <si>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</si>
  <si>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</si>
  <si>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</si>
  <si>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</si>
  <si>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</si>
  <si>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</si>
  <si>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</si>
  <si>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</si>
  <si>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</si>
  <si>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</si>
  <si>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</si>
  <si>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</si>
  <si>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</si>
  <si>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</si>
  <si>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</si>
  <si>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</si>
  <si>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</si>
  <si>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</si>
  <si>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</si>
  <si>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</si>
  <si>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</si>
  <si>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</si>
  <si>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</si>
  <si>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</si>
  <si>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</si>
  <si>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</si>
  <si>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</si>
  <si>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</si>
  <si>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</si>
  <si>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</si>
  <si>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</si>
  <si>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</si>
  <si>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</si>
  <si>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</si>
  <si>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</si>
  <si>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</si>
  <si>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</si>
  <si>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</si>
  <si>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</si>
  <si>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</si>
  <si>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</si>
  <si>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</si>
  <si>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</si>
  <si>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</si>
  <si>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</si>
  <si>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Agència Local d'Energia de Barcelona (ALEB)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</si>
</sst>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24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2"/>
                <c:pt idx="0">
                  <c:v>662638.35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23618.55</c:v>
                </c:pt>
                <c:pt idx="7">
                  <c:v>174864.62</c:v>
                </c:pt>
                <c:pt idx="8">
                  <c:v>10264.67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871386.19000000006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C7" zoomScale="70" zoomScaleNormal="70" workbookViewId="0">
      <selection activeCell="I16" sqref="I16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>
        <v>45075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7.6923076923076927E-2</v>
      </c>
      <c r="I19" s="6">
        <v>2066.12</v>
      </c>
      <c r="J19" s="7">
        <v>2500</v>
      </c>
      <c r="K19" s="21">
        <f t="shared" si="3"/>
        <v>3.3377614301640178E-2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11</v>
      </c>
      <c r="H20" s="66">
        <f t="shared" si="2"/>
        <v>0.84615384615384615</v>
      </c>
      <c r="I20" s="69">
        <v>58965.13</v>
      </c>
      <c r="J20" s="70">
        <v>71347.8</v>
      </c>
      <c r="K20" s="67">
        <f t="shared" si="3"/>
        <v>0.95256773986822518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</v>
      </c>
      <c r="H21" s="20">
        <f t="shared" si="2"/>
        <v>7.6923076923076927E-2</v>
      </c>
      <c r="I21" s="98">
        <v>870</v>
      </c>
      <c r="J21" s="98">
        <v>1052.7</v>
      </c>
      <c r="K21" s="21">
        <f t="shared" si="3"/>
        <v>1.4054645830134646E-2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13</v>
      </c>
      <c r="H25" s="17">
        <f t="shared" si="12"/>
        <v>1</v>
      </c>
      <c r="I25" s="18">
        <f t="shared" si="12"/>
        <v>61901.25</v>
      </c>
      <c r="J25" s="18">
        <f t="shared" si="12"/>
        <v>74900.5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customHeight="1" x14ac:dyDescent="0.25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5">
      <c r="A28" s="150" t="s">
        <v>56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13</v>
      </c>
      <c r="M35" s="8">
        <f t="shared" si="18"/>
        <v>1</v>
      </c>
      <c r="N35" s="61">
        <f>I25</f>
        <v>61901.25</v>
      </c>
      <c r="O35" s="61">
        <f>J25</f>
        <v>74900.5</v>
      </c>
      <c r="P35" s="59">
        <f t="shared" si="19"/>
        <v>1</v>
      </c>
    </row>
    <row r="36" spans="1:33" ht="30" customHeight="1" x14ac:dyDescent="0.3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1</v>
      </c>
      <c r="C40" s="8">
        <f t="shared" si="14"/>
        <v>7.6923076923076927E-2</v>
      </c>
      <c r="D40" s="13">
        <f t="shared" si="15"/>
        <v>2066.12</v>
      </c>
      <c r="E40" s="23">
        <f t="shared" si="16"/>
        <v>2500</v>
      </c>
      <c r="F40" s="21">
        <f t="shared" si="17"/>
        <v>3.3377614301640178E-2</v>
      </c>
      <c r="G40" s="25"/>
      <c r="J40" s="104" t="s">
        <v>0</v>
      </c>
      <c r="K40" s="105"/>
      <c r="L40" s="83">
        <f>SUM(L34:L39)</f>
        <v>13</v>
      </c>
      <c r="M40" s="17">
        <f>SUM(M34:M39)</f>
        <v>1</v>
      </c>
      <c r="N40" s="84">
        <f>SUM(N34:N39)</f>
        <v>61901.25</v>
      </c>
      <c r="O40" s="85">
        <f>SUM(O34:O39)</f>
        <v>74900.5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11</v>
      </c>
      <c r="C41" s="8">
        <f t="shared" si="14"/>
        <v>0.84615384615384615</v>
      </c>
      <c r="D41" s="13">
        <f t="shared" si="15"/>
        <v>58965.13</v>
      </c>
      <c r="E41" s="23">
        <f t="shared" si="16"/>
        <v>71347.8</v>
      </c>
      <c r="F41" s="21">
        <f t="shared" si="17"/>
        <v>0.95256773986822518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95" t="s">
        <v>50</v>
      </c>
      <c r="B42" s="12">
        <f t="shared" si="13"/>
        <v>1</v>
      </c>
      <c r="C42" s="8">
        <f t="shared" si="14"/>
        <v>7.6923076923076927E-2</v>
      </c>
      <c r="D42" s="13">
        <f t="shared" si="15"/>
        <v>870</v>
      </c>
      <c r="E42" s="14">
        <f t="shared" si="16"/>
        <v>1052.7</v>
      </c>
      <c r="F42" s="21">
        <f t="shared" si="17"/>
        <v>1.4054645830134646E-2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13</v>
      </c>
      <c r="C46" s="17">
        <f>SUM(C34:C45)</f>
        <v>1</v>
      </c>
      <c r="D46" s="18">
        <f>SUM(D34:D45)</f>
        <v>61901.25</v>
      </c>
      <c r="E46" s="18">
        <f>SUM(E34:E45)</f>
        <v>74900.5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5">
      <c r="B48" s="26"/>
      <c r="H48" s="26"/>
      <c r="N48" s="26"/>
    </row>
    <row r="49" spans="2:14" s="25" customFormat="1" ht="14.45" x14ac:dyDescent="0.35">
      <c r="B49" s="26"/>
      <c r="H49" s="26"/>
      <c r="N49" s="26"/>
    </row>
    <row r="50" spans="2:14" s="25" customFormat="1" ht="14.45" x14ac:dyDescent="0.3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C16" zoomScale="80" zoomScaleNormal="80" workbookViewId="0">
      <selection activeCell="I16" sqref="I16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45219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Agència Local d'Energia de Barcelona (ALEB)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0.125</v>
      </c>
      <c r="I13" s="4">
        <v>564067.82999999996</v>
      </c>
      <c r="J13" s="5">
        <v>633295.85</v>
      </c>
      <c r="K13" s="21">
        <f t="shared" ref="K13:K21" si="3">IF(J13,J13/$J$25,"")</f>
        <v>0.90683074267719355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5</v>
      </c>
      <c r="H20" s="66">
        <f t="shared" si="2"/>
        <v>0.625</v>
      </c>
      <c r="I20" s="69">
        <v>49980.22</v>
      </c>
      <c r="J20" s="70">
        <v>60476.07</v>
      </c>
      <c r="K20" s="21">
        <f t="shared" si="3"/>
        <v>8.6597061187591778E-2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</v>
      </c>
      <c r="H21" s="20">
        <f t="shared" si="2"/>
        <v>0.25</v>
      </c>
      <c r="I21" s="6">
        <v>3793.2</v>
      </c>
      <c r="J21" s="7">
        <v>4589.7700000000004</v>
      </c>
      <c r="K21" s="21">
        <f t="shared" si="3"/>
        <v>6.5721961352146916E-3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8</v>
      </c>
      <c r="H25" s="17">
        <f t="shared" si="32"/>
        <v>1</v>
      </c>
      <c r="I25" s="18">
        <f t="shared" si="32"/>
        <v>617841.24999999988</v>
      </c>
      <c r="J25" s="18">
        <f t="shared" si="32"/>
        <v>698361.69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5">
      <c r="B26" s="26"/>
      <c r="H26" s="26"/>
      <c r="N26" s="26"/>
    </row>
    <row r="27" spans="1:31" s="49" customFormat="1" ht="34.15" customHeight="1" x14ac:dyDescent="0.35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5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33">B13+G13+L13+Q13+AA13+V13</f>
        <v>1</v>
      </c>
      <c r="C34" s="8">
        <f t="shared" ref="C34:C45" si="34">IF(B34,B34/$B$46,"")</f>
        <v>0.125</v>
      </c>
      <c r="D34" s="10">
        <f t="shared" ref="D34:D45" si="35">D13+I13+N13+S13+AC13+X13</f>
        <v>564067.82999999996</v>
      </c>
      <c r="E34" s="11">
        <f t="shared" ref="E34:E45" si="36">E13+J13+O13+T13+AD13+Y13</f>
        <v>633295.85</v>
      </c>
      <c r="F34" s="21">
        <f t="shared" ref="F34:F42" si="37">IF(E34,E34/$E$46,"")</f>
        <v>0.90683074267719355</v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8</v>
      </c>
      <c r="M35" s="8">
        <f t="shared" si="38"/>
        <v>1</v>
      </c>
      <c r="N35" s="61">
        <f>I25</f>
        <v>617841.24999999988</v>
      </c>
      <c r="O35" s="61">
        <f>J25</f>
        <v>698361.69</v>
      </c>
      <c r="P35" s="59">
        <f t="shared" si="39"/>
        <v>1</v>
      </c>
    </row>
    <row r="36" spans="1:33" ht="30" customHeight="1" x14ac:dyDescent="0.3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8</v>
      </c>
      <c r="M40" s="17">
        <f>SUM(M34:M39)</f>
        <v>1</v>
      </c>
      <c r="N40" s="84">
        <f>SUM(N34:N39)</f>
        <v>617841.24999999988</v>
      </c>
      <c r="O40" s="85">
        <f>SUM(O34:O39)</f>
        <v>698361.69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5</v>
      </c>
      <c r="C41" s="8">
        <f t="shared" si="34"/>
        <v>0.625</v>
      </c>
      <c r="D41" s="13">
        <f t="shared" si="35"/>
        <v>49980.22</v>
      </c>
      <c r="E41" s="23">
        <f t="shared" si="36"/>
        <v>60476.07</v>
      </c>
      <c r="F41" s="21">
        <f t="shared" si="37"/>
        <v>8.6597061187591778E-2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3"/>
        <v>2</v>
      </c>
      <c r="C42" s="8">
        <f t="shared" si="34"/>
        <v>0.25</v>
      </c>
      <c r="D42" s="13">
        <f t="shared" si="35"/>
        <v>3793.2</v>
      </c>
      <c r="E42" s="14">
        <f t="shared" si="36"/>
        <v>4589.7700000000004</v>
      </c>
      <c r="F42" s="21">
        <f t="shared" si="37"/>
        <v>6.5721961352146916E-3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8</v>
      </c>
      <c r="C46" s="17">
        <f>SUM(C34:C45)</f>
        <v>1</v>
      </c>
      <c r="D46" s="18">
        <f>SUM(D34:D45)</f>
        <v>617841.24999999988</v>
      </c>
      <c r="E46" s="18">
        <f>SUM(E34:E45)</f>
        <v>698361.69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C16" zoomScale="80" zoomScaleNormal="80" workbookViewId="0">
      <selection activeCell="I22" sqref="I22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45243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Agència Local d'Energia de Barcelona (ALEB)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89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</v>
      </c>
      <c r="H20" s="66">
        <f t="shared" si="2"/>
        <v>0.5</v>
      </c>
      <c r="I20" s="69">
        <v>4912.6499999999996</v>
      </c>
      <c r="J20" s="69">
        <v>5944.31</v>
      </c>
      <c r="K20" s="67">
        <f t="shared" si="3"/>
        <v>0.8911594813434458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</v>
      </c>
      <c r="H21" s="20">
        <f t="shared" si="2"/>
        <v>0.5</v>
      </c>
      <c r="I21" s="6">
        <v>600</v>
      </c>
      <c r="J21" s="7">
        <v>726</v>
      </c>
      <c r="K21" s="21">
        <f t="shared" si="3"/>
        <v>0.10884051865655418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2</v>
      </c>
      <c r="H25" s="17">
        <f t="shared" si="22"/>
        <v>1</v>
      </c>
      <c r="I25" s="18">
        <f t="shared" si="22"/>
        <v>5512.65</v>
      </c>
      <c r="J25" s="18">
        <f t="shared" si="22"/>
        <v>6670.31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15" customHeight="1" x14ac:dyDescent="0.35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5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2</v>
      </c>
      <c r="M35" s="8">
        <f>IF(L35,L35/$L$40,"")</f>
        <v>1</v>
      </c>
      <c r="N35" s="61">
        <f>I25</f>
        <v>5512.65</v>
      </c>
      <c r="O35" s="61">
        <f>J25</f>
        <v>6670.31</v>
      </c>
      <c r="P35" s="59">
        <f>IF(O35,O35/$O$40,"")</f>
        <v>1</v>
      </c>
    </row>
    <row r="36" spans="1:33" ht="30" customHeight="1" x14ac:dyDescent="0.3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4" t="s">
        <v>0</v>
      </c>
      <c r="K40" s="105"/>
      <c r="L40" s="83">
        <f>SUM(L34:L39)</f>
        <v>2</v>
      </c>
      <c r="M40" s="17">
        <f>SUM(M34:M39)</f>
        <v>1</v>
      </c>
      <c r="N40" s="84">
        <f>SUM(N34:N39)</f>
        <v>5512.65</v>
      </c>
      <c r="O40" s="85">
        <f>SUM(O34:O39)</f>
        <v>6670.31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1</v>
      </c>
      <c r="C41" s="8">
        <f t="shared" si="24"/>
        <v>0.5</v>
      </c>
      <c r="D41" s="13">
        <f t="shared" si="25"/>
        <v>4912.6499999999996</v>
      </c>
      <c r="E41" s="23">
        <f t="shared" si="26"/>
        <v>5944.31</v>
      </c>
      <c r="F41" s="21">
        <f t="shared" si="27"/>
        <v>0.8911594813434458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23"/>
        <v>1</v>
      </c>
      <c r="C42" s="8">
        <f t="shared" si="24"/>
        <v>0.5</v>
      </c>
      <c r="D42" s="13">
        <f t="shared" si="25"/>
        <v>600</v>
      </c>
      <c r="E42" s="14">
        <f t="shared" si="26"/>
        <v>726</v>
      </c>
      <c r="F42" s="21">
        <f t="shared" si="27"/>
        <v>0.10884051865655418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</v>
      </c>
      <c r="C46" s="17">
        <f>SUM(C34:C45)</f>
        <v>1</v>
      </c>
      <c r="D46" s="18">
        <f>SUM(D34:D45)</f>
        <v>5512.65</v>
      </c>
      <c r="E46" s="18">
        <f>SUM(E34:E45)</f>
        <v>6670.31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M20" sqref="M20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44971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Agència Local d'Energia de Barcelona (ALEB)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8.3333333333333329E-2</v>
      </c>
      <c r="I13" s="4">
        <v>24250</v>
      </c>
      <c r="J13" s="5">
        <v>29342.5</v>
      </c>
      <c r="K13" s="21">
        <f t="shared" ref="K13:K21" si="3">IF(J13,J13/$J$25,"")</f>
        <v>0.32084544647679059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0.16666666666666666</v>
      </c>
      <c r="I19" s="7">
        <v>21118.55</v>
      </c>
      <c r="J19" s="7">
        <v>21118.55</v>
      </c>
      <c r="K19" s="21">
        <f t="shared" si="3"/>
        <v>0.23092069877114854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7</v>
      </c>
      <c r="H20" s="66">
        <f t="shared" si="2"/>
        <v>0.58333333333333337</v>
      </c>
      <c r="I20" s="69">
        <v>30676.87</v>
      </c>
      <c r="J20" s="70">
        <v>37096.44</v>
      </c>
      <c r="K20" s="67">
        <f t="shared" si="3"/>
        <v>0.40563087175596746</v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</v>
      </c>
      <c r="H21" s="20">
        <f t="shared" si="2"/>
        <v>0.16666666666666666</v>
      </c>
      <c r="I21" s="6">
        <v>3220</v>
      </c>
      <c r="J21" s="7">
        <v>3896.2</v>
      </c>
      <c r="K21" s="21">
        <f t="shared" si="3"/>
        <v>4.2602982996093428E-2</v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12</v>
      </c>
      <c r="H25" s="17">
        <f t="shared" si="30"/>
        <v>1</v>
      </c>
      <c r="I25" s="18">
        <f t="shared" si="30"/>
        <v>79265.42</v>
      </c>
      <c r="J25" s="18">
        <f t="shared" si="30"/>
        <v>91453.69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15" customHeight="1" x14ac:dyDescent="0.35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5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1</v>
      </c>
      <c r="C34" s="8">
        <f t="shared" ref="C34:C45" si="32">IF(B34,B34/$B$46,"")</f>
        <v>8.3333333333333329E-2</v>
      </c>
      <c r="D34" s="10">
        <f t="shared" ref="D34:D42" si="33">D13+I13+N13+S13+AC13+X13</f>
        <v>24250</v>
      </c>
      <c r="E34" s="11">
        <f t="shared" ref="E34:E42" si="34">E13+J13+O13+T13+AD13+Y13</f>
        <v>29342.5</v>
      </c>
      <c r="F34" s="21">
        <f t="shared" ref="F34:F42" si="35">IF(E34,E34/$E$46,"")</f>
        <v>0.32084544647679059</v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12</v>
      </c>
      <c r="M35" s="8">
        <f t="shared" si="36"/>
        <v>1</v>
      </c>
      <c r="N35" s="61">
        <f>I25</f>
        <v>79265.42</v>
      </c>
      <c r="O35" s="61">
        <f>J25</f>
        <v>91453.69</v>
      </c>
      <c r="P35" s="59">
        <f t="shared" si="37"/>
        <v>1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2</v>
      </c>
      <c r="C40" s="8">
        <f t="shared" si="32"/>
        <v>0.16666666666666666</v>
      </c>
      <c r="D40" s="13">
        <f t="shared" si="33"/>
        <v>21118.55</v>
      </c>
      <c r="E40" s="23">
        <f t="shared" si="34"/>
        <v>21118.55</v>
      </c>
      <c r="F40" s="21">
        <f t="shared" si="35"/>
        <v>0.23092069877114854</v>
      </c>
      <c r="G40" s="25"/>
      <c r="J40" s="104" t="s">
        <v>0</v>
      </c>
      <c r="K40" s="105"/>
      <c r="L40" s="83">
        <f>SUM(L34:L39)</f>
        <v>12</v>
      </c>
      <c r="M40" s="17">
        <f>SUM(M34:M39)</f>
        <v>1</v>
      </c>
      <c r="N40" s="84">
        <f>SUM(N34:N39)</f>
        <v>79265.42</v>
      </c>
      <c r="O40" s="85">
        <f>SUM(O34:O39)</f>
        <v>91453.69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7</v>
      </c>
      <c r="C41" s="8">
        <f t="shared" si="32"/>
        <v>0.58333333333333337</v>
      </c>
      <c r="D41" s="13">
        <f t="shared" si="33"/>
        <v>30676.87</v>
      </c>
      <c r="E41" s="23">
        <f t="shared" si="34"/>
        <v>37096.44</v>
      </c>
      <c r="F41" s="21">
        <f t="shared" si="35"/>
        <v>0.40563087175596746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1"/>
        <v>2</v>
      </c>
      <c r="C42" s="8">
        <f t="shared" si="32"/>
        <v>0.16666666666666666</v>
      </c>
      <c r="D42" s="13">
        <f t="shared" si="33"/>
        <v>3220</v>
      </c>
      <c r="E42" s="14">
        <f t="shared" si="34"/>
        <v>3896.2</v>
      </c>
      <c r="F42" s="21">
        <f t="shared" si="35"/>
        <v>4.2602982996093428E-2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12</v>
      </c>
      <c r="C46" s="17">
        <f>SUM(C34:C45)</f>
        <v>1</v>
      </c>
      <c r="D46" s="18">
        <f>SUM(D34:D45)</f>
        <v>79265.42</v>
      </c>
      <c r="E46" s="18">
        <f>SUM(E34:E45)</f>
        <v>91453.69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13" zoomScale="55" zoomScaleNormal="55" workbookViewId="0">
      <selection activeCell="H30" sqref="H30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7109375" style="27" customWidth="1"/>
    <col min="4" max="4" width="19.140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53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Agència Local d'Energia de Barcelona (ALEB)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2" t="s">
        <v>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</row>
    <row r="11" spans="1:31" ht="30" customHeight="1" thickBot="1" x14ac:dyDescent="0.3">
      <c r="A11" s="155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">
      <c r="A12" s="156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2</v>
      </c>
      <c r="H13" s="20">
        <f t="shared" ref="H13:H24" si="2">IF(G13,G13/$G$25,"")</f>
        <v>5.7142857142857141E-2</v>
      </c>
      <c r="I13" s="10">
        <f>'CONTRACTACIO 1r TR 2023'!I13+'CONTRACTACIO 2n TR 2023'!I13+'CONTRACTACIO 3r TR 2023'!I13+'CONTRACTACIO 4t TR 2023'!I13</f>
        <v>588317.82999999996</v>
      </c>
      <c r="J13" s="10">
        <f>'CONTRACTACIO 1r TR 2023'!J13+'CONTRACTACIO 2n TR 2023'!J13+'CONTRACTACIO 3r TR 2023'!J13+'CONTRACTACIO 4t TR 2023'!J13</f>
        <v>662638.35</v>
      </c>
      <c r="K13" s="21">
        <f t="shared" ref="K13:K24" si="3">IF(J13,J13/$J$25,"")</f>
        <v>0.7604416475776371</v>
      </c>
      <c r="L13" s="9">
        <f>'CONTRACTACIO 1r TR 2023'!L13+'CONTRACTACIO 2n TR 2023'!L13+'CONTRACTACIO 3r TR 2023'!L13+'CONTRACTACIO 4t TR 2023'!L13</f>
        <v>0</v>
      </c>
      <c r="M13" s="20" t="str">
        <f t="shared" ref="M13:M24" si="4">IF(L13,L13/$L$25,"")</f>
        <v/>
      </c>
      <c r="N13" s="10">
        <f>'CONTRACTACIO 1r TR 2023'!N13+'CONTRACTACIO 2n TR 2023'!N13+'CONTRACTACIO 3r TR 2023'!N13+'CONTRACTACIO 4t TR 2023'!N13</f>
        <v>0</v>
      </c>
      <c r="O13" s="10">
        <f>'CONTRACTACIO 1r TR 2023'!O13+'CONTRACTACIO 2n TR 2023'!O13+'CONTRACTACIO 3r TR 2023'!O13+'CONTRACTACIO 4t TR 2023'!O13</f>
        <v>0</v>
      </c>
      <c r="P13" s="21" t="str">
        <f t="shared" ref="P13:P24" si="5">IF(O13,O13/$O$25,"")</f>
        <v/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0</v>
      </c>
      <c r="H18" s="20" t="str">
        <f t="shared" si="2"/>
        <v/>
      </c>
      <c r="I18" s="13">
        <f>'CONTRACTACIO 1r TR 2023'!I18+'CONTRACTACIO 2n TR 2023'!I18+'CONTRACTACIO 3r TR 2023'!I18+'CONTRACTACIO 4t TR 2023'!I18</f>
        <v>0</v>
      </c>
      <c r="J18" s="13">
        <f>'CONTRACTACIO 1r TR 2023'!J18+'CONTRACTACIO 2n TR 2023'!J18+'CONTRACTACIO 3r TR 2023'!J18+'CONTRACTACIO 4t TR 2023'!J18</f>
        <v>0</v>
      </c>
      <c r="K18" s="21" t="str">
        <f t="shared" si="3"/>
        <v/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3</v>
      </c>
      <c r="H19" s="20">
        <f t="shared" si="2"/>
        <v>8.5714285714285715E-2</v>
      </c>
      <c r="I19" s="13">
        <f>'CONTRACTACIO 1r TR 2023'!I19+'CONTRACTACIO 2n TR 2023'!I19+'CONTRACTACIO 3r TR 2023'!I19+'CONTRACTACIO 4t TR 2023'!I19</f>
        <v>23184.67</v>
      </c>
      <c r="J19" s="13">
        <f>'CONTRACTACIO 1r TR 2023'!J19+'CONTRACTACIO 2n TR 2023'!J19+'CONTRACTACIO 3r TR 2023'!J19+'CONTRACTACIO 4t TR 2023'!J19</f>
        <v>23618.55</v>
      </c>
      <c r="K19" s="21">
        <f t="shared" si="3"/>
        <v>2.7104572313683326E-2</v>
      </c>
      <c r="L19" s="9">
        <f>'CONTRACTACIO 1r TR 2023'!L19+'CONTRACTACIO 2n TR 2023'!L19+'CONTRACTACIO 3r TR 2023'!L19+'CONTRACTACIO 4t TR 2023'!L19</f>
        <v>0</v>
      </c>
      <c r="M19" s="20" t="str">
        <f t="shared" si="4"/>
        <v/>
      </c>
      <c r="N19" s="13">
        <f>'CONTRACTACIO 1r TR 2023'!N19+'CONTRACTACIO 2n TR 2023'!N19+'CONTRACTACIO 3r TR 2023'!N19+'CONTRACTACIO 4t TR 2023'!N19</f>
        <v>0</v>
      </c>
      <c r="O19" s="13">
        <f>'CONTRACTACIO 1r TR 2023'!O19+'CONTRACTACIO 2n TR 2023'!O19+'CONTRACTACIO 3r TR 2023'!O19+'CONTRACTACIO 4t TR 2023'!O19</f>
        <v>0</v>
      </c>
      <c r="P19" s="21" t="str">
        <f t="shared" si="5"/>
        <v/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2023'!B20+'CONTRACTACIO 2n TR 2023'!B20+'CONTRACTACIO 3r TR 2023'!B20+'CONTRACTACIO 4t TR 2023'!B20</f>
        <v>0</v>
      </c>
      <c r="C20" s="20" t="str">
        <f t="shared" si="0"/>
        <v/>
      </c>
      <c r="D20" s="13">
        <f>'CONTRACTACIO 1r TR 2023'!D20+'CONTRACTACIO 2n TR 2023'!D20+'CONTRACTACIO 3r TR 2023'!D20+'CONTRACTACIO 4t TR 2023'!D20</f>
        <v>0</v>
      </c>
      <c r="E20" s="13">
        <f>'CONTRACTACIO 1r TR 2023'!E20+'CONTRACTACIO 2n TR 2023'!E20+'CONTRACTACIO 3r TR 2023'!E20+'CONTRACTACIO 4t TR 2023'!E20</f>
        <v>0</v>
      </c>
      <c r="F20" s="21" t="str">
        <f t="shared" si="1"/>
        <v/>
      </c>
      <c r="G20" s="9">
        <f>'CONTRACTACIO 1r TR 2023'!G20+'CONTRACTACIO 2n TR 2023'!G20+'CONTRACTACIO 3r TR 2023'!G20+'CONTRACTACIO 4t TR 2023'!G20</f>
        <v>24</v>
      </c>
      <c r="H20" s="20">
        <f t="shared" si="2"/>
        <v>0.68571428571428572</v>
      </c>
      <c r="I20" s="13">
        <f>'CONTRACTACIO 1r TR 2023'!I20+'CONTRACTACIO 2n TR 2023'!I20+'CONTRACTACIO 3r TR 2023'!I20+'CONTRACTACIO 4t TR 2023'!I20</f>
        <v>144534.87</v>
      </c>
      <c r="J20" s="13">
        <f>'CONTRACTACIO 1r TR 2023'!J20+'CONTRACTACIO 2n TR 2023'!J20+'CONTRACTACIO 3r TR 2023'!J20+'CONTRACTACIO 4t TR 2023'!J20</f>
        <v>174864.62</v>
      </c>
      <c r="K20" s="21">
        <f t="shared" si="3"/>
        <v>0.20067407770141502</v>
      </c>
      <c r="L20" s="9">
        <f>'CONTRACTACIO 1r TR 2023'!L20+'CONTRACTACIO 2n TR 2023'!L20+'CONTRACTACIO 3r TR 2023'!L20+'CONTRACTACIO 4t TR 2023'!L20</f>
        <v>0</v>
      </c>
      <c r="M20" s="20" t="str">
        <f t="shared" si="4"/>
        <v/>
      </c>
      <c r="N20" s="13">
        <f>'CONTRACTACIO 1r TR 2023'!N20+'CONTRACTACIO 2n TR 2023'!N20+'CONTRACTACIO 3r TR 2023'!N20+'CONTRACTACIO 4t TR 2023'!N20</f>
        <v>0</v>
      </c>
      <c r="O20" s="13">
        <f>'CONTRACTACIO 1r TR 2023'!O20+'CONTRACTACIO 2n TR 2023'!O20+'CONTRACTACIO 3r TR 2023'!O20+'CONTRACTACIO 4t TR 2023'!O20</f>
        <v>0</v>
      </c>
      <c r="P20" s="21" t="str">
        <f t="shared" si="5"/>
        <v/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2" customFormat="1" ht="39.950000000000003" customHeight="1" x14ac:dyDescent="0.25">
      <c r="A21" s="46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6</v>
      </c>
      <c r="H21" s="20">
        <f t="shared" si="2"/>
        <v>0.17142857142857143</v>
      </c>
      <c r="I21" s="13">
        <f>'CONTRACTACIO 1r TR 2023'!I21+'CONTRACTACIO 2n TR 2023'!I21+'CONTRACTACIO 3r TR 2023'!I21+'CONTRACTACIO 4t TR 2023'!I21</f>
        <v>8483.2000000000007</v>
      </c>
      <c r="J21" s="13">
        <f>'CONTRACTACIO 1r TR 2023'!J21+'CONTRACTACIO 2n TR 2023'!J21+'CONTRACTACIO 3r TR 2023'!J21+'CONTRACTACIO 4t TR 2023'!J21</f>
        <v>10264.67</v>
      </c>
      <c r="K21" s="21">
        <f t="shared" si="3"/>
        <v>1.1779702407264453E-2</v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2" customFormat="1" ht="39.950000000000003" customHeight="1" x14ac:dyDescent="0.3">
      <c r="A22" s="92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23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23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23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23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23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23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2023'!B23+'CONTRACTACIO 2n TR 2023'!B23+'CONTRACTACIO 3r TR 2023'!B23+'CONTRACTACIO 4t TR 2023'!B23</f>
        <v>0</v>
      </c>
      <c r="C23" s="66" t="str">
        <f t="shared" si="0"/>
        <v/>
      </c>
      <c r="D23" s="77">
        <f>'CONTRACTACIO 1r TR 2023'!D23+'CONTRACTACIO 2n TR 2023'!D23+'CONTRACTACIO 3r TR 2023'!D23+'CONTRACTACIO 4t TR 2023'!D23</f>
        <v>0</v>
      </c>
      <c r="E23" s="78">
        <f>'CONTRACTACIO 1r TR 2023'!E23+'CONTRACTACIO 2n TR 2023'!E23+'CONTRACTACIO 3r TR 2023'!E23+'CONTRACTACIO 4t TR 2023'!E23</f>
        <v>0</v>
      </c>
      <c r="F23" s="67" t="str">
        <f t="shared" si="1"/>
        <v/>
      </c>
      <c r="G23" s="81">
        <f>'CONTRACTACIO 1r TR 2023'!G23+'CONTRACTACIO 2n TR 2023'!G23+'CONTRACTACIO 3r TR 2023'!G23+'CONTRACTACIO 4t TR 2023'!G23</f>
        <v>0</v>
      </c>
      <c r="H23" s="66" t="str">
        <f t="shared" si="2"/>
        <v/>
      </c>
      <c r="I23" s="77">
        <f>'CONTRACTACIO 1r TR 2023'!I23+'CONTRACTACIO 2n TR 2023'!I23+'CONTRACTACIO 3r TR 2023'!I23+'CONTRACTACIO 4t TR 2023'!I23</f>
        <v>0</v>
      </c>
      <c r="J23" s="78">
        <f>'CONTRACTACIO 1r TR 2023'!J23+'CONTRACTACIO 2n TR 2023'!J23+'CONTRACTACIO 3r TR 2023'!J23+'CONTRACTACIO 4t TR 2023'!J23</f>
        <v>0</v>
      </c>
      <c r="K23" s="67" t="str">
        <f t="shared" si="3"/>
        <v/>
      </c>
      <c r="L23" s="81">
        <f>'CONTRACTACIO 1r TR 2023'!L23+'CONTRACTACIO 2n TR 2023'!L23+'CONTRACTACIO 3r TR 2023'!L23+'CONTRACTACIO 4t TR 2023'!L23</f>
        <v>0</v>
      </c>
      <c r="M23" s="66" t="str">
        <f t="shared" si="4"/>
        <v/>
      </c>
      <c r="N23" s="77">
        <f>'CONTRACTACIO 1r TR 2023'!N23+'CONTRACTACIO 2n TR 2023'!N23+'CONTRACTACIO 3r TR 2023'!N23+'CONTRACTACIO 4t TR 2023'!N23</f>
        <v>0</v>
      </c>
      <c r="O23" s="78">
        <f>'CONTRACTACIO 1r TR 2023'!O23+'CONTRACTACIO 2n TR 2023'!O23+'CONTRACTACIO 3r TR 2023'!O23+'CONTRACTACIO 4t TR 2023'!O23</f>
        <v>0</v>
      </c>
      <c r="P23" s="67" t="str">
        <f t="shared" si="5"/>
        <v/>
      </c>
      <c r="Q23" s="81">
        <f>'CONTRACTACIO 1r TR 2023'!Q23+'CONTRACTACIO 2n TR 2023'!Q23+'CONTRACTACIO 3r TR 2023'!Q23+'CONTRACTACIO 4t TR 2023'!Q23</f>
        <v>0</v>
      </c>
      <c r="R23" s="66" t="str">
        <f t="shared" si="6"/>
        <v/>
      </c>
      <c r="S23" s="77">
        <f>'CONTRACTACIO 1r TR 2023'!S23+'CONTRACTACIO 2n TR 2023'!S23+'CONTRACTACIO 3r TR 2023'!S23+'CONTRACTACIO 4t TR 2023'!S23</f>
        <v>0</v>
      </c>
      <c r="T23" s="78">
        <f>'CONTRACTACIO 1r TR 2023'!T23+'CONTRACTACIO 2n TR 2023'!T23+'CONTRACTACIO 3r TR 2023'!T23+'CONTRACTACIO 4t TR 2023'!T23</f>
        <v>0</v>
      </c>
      <c r="U23" s="67" t="str">
        <f t="shared" si="7"/>
        <v/>
      </c>
      <c r="V23" s="81">
        <f>'CONTRACTACIO 1r TR 2023'!AA23+'CONTRACTACIO 2n TR 2023'!AA23+'CONTRACTACIO 3r TR 2023'!AA23+'CONTRACTACIO 4t TR 2023'!AA23</f>
        <v>0</v>
      </c>
      <c r="W23" s="66" t="str">
        <f t="shared" si="8"/>
        <v/>
      </c>
      <c r="X23" s="77">
        <f>'CONTRACTACIO 1r TR 2023'!AC23+'CONTRACTACIO 2n TR 2023'!AC23+'CONTRACTACIO 3r TR 2023'!AC23+'CONTRACTACIO 4t TR 2023'!AC23</f>
        <v>0</v>
      </c>
      <c r="Y23" s="78">
        <f>'CONTRACTACIO 1r TR 2023'!AD23+'CONTRACTACIO 2n TR 2023'!AD23+'CONTRACTACIO 3r TR 2023'!AD23+'CONTRACTACIO 4t TR 2023'!AD23</f>
        <v>0</v>
      </c>
      <c r="Z23" s="67" t="str">
        <f t="shared" si="9"/>
        <v/>
      </c>
      <c r="AA23" s="81">
        <f>'CONTRACTACIO 1r TR 2023'!V23+'CONTRACTACIO 2n TR 2023'!V23+'CONTRACTACIO 3r TR 2023'!V23+'CONTRACTACIO 4t TR 2023'!V23</f>
        <v>0</v>
      </c>
      <c r="AB23" s="20" t="str">
        <f t="shared" si="10"/>
        <v/>
      </c>
      <c r="AC23" s="77">
        <f>'CONTRACTACIO 1r TR 2023'!X23+'CONTRACTACIO 2n TR 2023'!X23+'CONTRACTACIO 3r TR 2023'!X23+'CONTRACTACIO 4t TR 2023'!X23</f>
        <v>0</v>
      </c>
      <c r="AD23" s="78">
        <f>'CONTRACTACIO 1r TR 2023'!Y23+'CONTRACTACIO 2n TR 2023'!Y23+'CONTRACTACIO 3r TR 2023'!Y23+'CONTRACTACIO 4t TR 2023'!Y23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2023'!B24+'CONTRACTACIO 2n TR 2023'!B24+'CONTRACTACIO 3r TR 2023'!B24+'CONTRACTACIO 4t TR 2023'!B24</f>
        <v>0</v>
      </c>
      <c r="C24" s="66" t="str">
        <f t="shared" si="0"/>
        <v/>
      </c>
      <c r="D24" s="77">
        <f>'CONTRACTACIO 1r TR 2023'!D24+'CONTRACTACIO 2n TR 2023'!D24+'CONTRACTACIO 3r TR 2023'!D24+'CONTRACTACIO 4t TR 2023'!D24</f>
        <v>0</v>
      </c>
      <c r="E24" s="78">
        <f>'CONTRACTACIO 1r TR 2023'!E24+'CONTRACTACIO 2n TR 2023'!E24+'CONTRACTACIO 3r TR 2023'!E24+'CONTRACTACIO 4t TR 2023'!E24</f>
        <v>0</v>
      </c>
      <c r="F24" s="67" t="str">
        <f t="shared" si="1"/>
        <v/>
      </c>
      <c r="G24" s="81">
        <f>'CONTRACTACIO 1r TR 2023'!G24+'CONTRACTACIO 2n TR 2023'!G24+'CONTRACTACIO 3r TR 2023'!G24+'CONTRACTACIO 4t TR 2023'!G24</f>
        <v>0</v>
      </c>
      <c r="H24" s="66" t="str">
        <f t="shared" si="2"/>
        <v/>
      </c>
      <c r="I24" s="77">
        <f>'CONTRACTACIO 1r TR 2023'!I24+'CONTRACTACIO 2n TR 2023'!I24+'CONTRACTACIO 3r TR 2023'!I24+'CONTRACTACIO 4t TR 2023'!I24</f>
        <v>0</v>
      </c>
      <c r="J24" s="78">
        <f>'CONTRACTACIO 1r TR 2023'!J24+'CONTRACTACIO 2n TR 2023'!J24+'CONTRACTACIO 3r TR 2023'!J24+'CONTRACTACIO 4t TR 2023'!J24</f>
        <v>0</v>
      </c>
      <c r="K24" s="67" t="str">
        <f t="shared" si="3"/>
        <v/>
      </c>
      <c r="L24" s="81">
        <f>'CONTRACTACIO 1r TR 2023'!L24+'CONTRACTACIO 2n TR 2023'!L24+'CONTRACTACIO 3r TR 2023'!L24+'CONTRACTACIO 4t TR 2023'!L24</f>
        <v>0</v>
      </c>
      <c r="M24" s="66" t="str">
        <f t="shared" si="4"/>
        <v/>
      </c>
      <c r="N24" s="77">
        <f>'CONTRACTACIO 1r TR 2023'!N24+'CONTRACTACIO 2n TR 2023'!N24+'CONTRACTACIO 3r TR 2023'!N24+'CONTRACTACIO 4t TR 2023'!N24</f>
        <v>0</v>
      </c>
      <c r="O24" s="78">
        <f>'CONTRACTACIO 1r TR 2023'!O24+'CONTRACTACIO 2n TR 2023'!O24+'CONTRACTACIO 3r TR 2023'!O24+'CONTRACTACIO 4t TR 2023'!O24</f>
        <v>0</v>
      </c>
      <c r="P24" s="67" t="str">
        <f t="shared" si="5"/>
        <v/>
      </c>
      <c r="Q24" s="81">
        <f>'CONTRACTACIO 1r TR 2023'!Q24+'CONTRACTACIO 2n TR 2023'!Q24+'CONTRACTACIO 3r TR 2023'!Q24+'CONTRACTACIO 4t TR 2023'!Q24</f>
        <v>0</v>
      </c>
      <c r="R24" s="66" t="str">
        <f t="shared" si="6"/>
        <v/>
      </c>
      <c r="S24" s="77">
        <f>'CONTRACTACIO 1r TR 2023'!S24+'CONTRACTACIO 2n TR 2023'!S24+'CONTRACTACIO 3r TR 2023'!S24+'CONTRACTACIO 4t TR 2023'!S24</f>
        <v>0</v>
      </c>
      <c r="T24" s="78">
        <f>'CONTRACTACIO 1r TR 2023'!T24+'CONTRACTACIO 2n TR 2023'!T24+'CONTRACTACIO 3r TR 2023'!T24+'CONTRACTACIO 4t TR 2023'!T24</f>
        <v>0</v>
      </c>
      <c r="U24" s="67" t="str">
        <f t="shared" si="7"/>
        <v/>
      </c>
      <c r="V24" s="81">
        <f>'CONTRACTACIO 1r TR 2023'!AA24+'CONTRACTACIO 2n TR 2023'!AA24+'CONTRACTACIO 3r TR 2023'!AA24+'CONTRACTACIO 4t TR 2023'!AA24</f>
        <v>0</v>
      </c>
      <c r="W24" s="66" t="str">
        <f t="shared" si="8"/>
        <v/>
      </c>
      <c r="X24" s="77">
        <f>'CONTRACTACIO 1r TR 2023'!AC24+'CONTRACTACIO 2n TR 2023'!AC24+'CONTRACTACIO 3r TR 2023'!AC24+'CONTRACTACIO 4t TR 2023'!AC24</f>
        <v>0</v>
      </c>
      <c r="Y24" s="78">
        <f>'CONTRACTACIO 1r TR 2023'!AD24+'CONTRACTACIO 2n TR 2023'!AD24+'CONTRACTACIO 3r TR 2023'!AD24+'CONTRACTACIO 4t TR 2023'!AD24</f>
        <v>0</v>
      </c>
      <c r="Z24" s="67" t="str">
        <f t="shared" si="9"/>
        <v/>
      </c>
      <c r="AA24" s="81">
        <f>'CONTRACTACIO 1r TR 2023'!V24+'CONTRACTACIO 2n TR 2023'!V24+'CONTRACTACIO 3r TR 2023'!V24+'CONTRACTACIO 4t TR 2023'!V24</f>
        <v>0</v>
      </c>
      <c r="AB24" s="20" t="str">
        <f t="shared" si="10"/>
        <v/>
      </c>
      <c r="AC24" s="77">
        <f>'CONTRACTACIO 1r TR 2023'!X24+'CONTRACTACIO 2n TR 2023'!X24+'CONTRACTACIO 3r TR 2023'!X24+'CONTRACTACIO 4t TR 2023'!X24</f>
        <v>0</v>
      </c>
      <c r="AD24" s="78">
        <f>'CONTRACTACIO 1r TR 2023'!Y24+'CONTRACTACIO 2n TR 2023'!Y24+'CONTRACTACIO 3r TR 2023'!Y24+'CONTRACTACIO 4t TR 2023'!Y24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35</v>
      </c>
      <c r="H25" s="17">
        <f t="shared" si="12"/>
        <v>1</v>
      </c>
      <c r="I25" s="18">
        <f t="shared" si="12"/>
        <v>764520.57</v>
      </c>
      <c r="J25" s="18">
        <f t="shared" si="12"/>
        <v>871386.19000000006</v>
      </c>
      <c r="K25" s="19">
        <f t="shared" si="12"/>
        <v>0.99999999999999989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5">
      <c r="B26" s="26"/>
      <c r="H26" s="26"/>
      <c r="N26" s="26"/>
    </row>
    <row r="27" spans="1:31" s="49" customFormat="1" ht="34.15" customHeight="1" x14ac:dyDescent="0.35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35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7" t="s">
        <v>10</v>
      </c>
      <c r="B31" s="160" t="s">
        <v>17</v>
      </c>
      <c r="C31" s="161"/>
      <c r="D31" s="161"/>
      <c r="E31" s="161"/>
      <c r="F31" s="162"/>
      <c r="G31" s="25"/>
      <c r="H31" s="54"/>
      <c r="I31" s="54"/>
      <c r="J31" s="166" t="s">
        <v>15</v>
      </c>
      <c r="K31" s="167"/>
      <c r="L31" s="160" t="s">
        <v>16</v>
      </c>
      <c r="M31" s="161"/>
      <c r="N31" s="161"/>
      <c r="O31" s="161"/>
      <c r="P31" s="162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8"/>
      <c r="B32" s="163"/>
      <c r="C32" s="164"/>
      <c r="D32" s="164"/>
      <c r="E32" s="164"/>
      <c r="F32" s="165"/>
      <c r="G32" s="25"/>
      <c r="J32" s="168"/>
      <c r="K32" s="169"/>
      <c r="L32" s="172"/>
      <c r="M32" s="173"/>
      <c r="N32" s="173"/>
      <c r="O32" s="173"/>
      <c r="P32" s="174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15" customHeight="1" thickBot="1" x14ac:dyDescent="0.3">
      <c r="A33" s="159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0"/>
      <c r="K33" s="171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35">
      <c r="A34" s="41" t="s">
        <v>25</v>
      </c>
      <c r="B34" s="9">
        <f t="shared" ref="B34:B43" si="13">B13+G13+L13+Q13+V13+AA13</f>
        <v>2</v>
      </c>
      <c r="C34" s="8">
        <f t="shared" ref="C34:C40" si="14">IF(B34,B34/$B$46,"")</f>
        <v>5.7142857142857141E-2</v>
      </c>
      <c r="D34" s="10">
        <f t="shared" ref="D34:D43" si="15">D13+I13+N13+S13+X13+AC13</f>
        <v>588317.82999999996</v>
      </c>
      <c r="E34" s="11">
        <f t="shared" ref="E34:E43" si="16">E13+J13+O13+T13+Y13+AD13</f>
        <v>662638.35</v>
      </c>
      <c r="F34" s="21">
        <f t="shared" ref="F34:F40" si="17">IF(E34,E34/$E$46,"")</f>
        <v>0.7604416475776371</v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35</v>
      </c>
      <c r="M35" s="8">
        <f t="shared" si="18"/>
        <v>1</v>
      </c>
      <c r="N35" s="61">
        <f>I25</f>
        <v>764520.57</v>
      </c>
      <c r="O35" s="61">
        <f>J25</f>
        <v>871386.19000000006</v>
      </c>
      <c r="P35" s="59">
        <f t="shared" si="19"/>
        <v>1</v>
      </c>
    </row>
    <row r="36" spans="1:33" s="25" customFormat="1" ht="30" customHeight="1" x14ac:dyDescent="0.3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3</v>
      </c>
      <c r="C40" s="8">
        <f t="shared" si="14"/>
        <v>8.5714285714285715E-2</v>
      </c>
      <c r="D40" s="13">
        <f t="shared" si="15"/>
        <v>23184.67</v>
      </c>
      <c r="E40" s="23">
        <f t="shared" si="16"/>
        <v>23618.55</v>
      </c>
      <c r="F40" s="21">
        <f t="shared" si="17"/>
        <v>2.7104572313683326E-2</v>
      </c>
      <c r="G40" s="25"/>
      <c r="H40" s="25"/>
      <c r="I40" s="25"/>
      <c r="J40" s="104" t="s">
        <v>0</v>
      </c>
      <c r="K40" s="105"/>
      <c r="L40" s="83">
        <f>SUM(L34:L39)</f>
        <v>35</v>
      </c>
      <c r="M40" s="17">
        <f>SUM(M34:M39)</f>
        <v>1</v>
      </c>
      <c r="N40" s="84">
        <f>SUM(N34:N39)</f>
        <v>764520.57</v>
      </c>
      <c r="O40" s="85">
        <f>SUM(O34:O39)</f>
        <v>871386.19000000006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24</v>
      </c>
      <c r="C41" s="8">
        <f>IF(B41,B41/$B$46,"")</f>
        <v>0.68571428571428572</v>
      </c>
      <c r="D41" s="13">
        <f t="shared" si="15"/>
        <v>144534.87</v>
      </c>
      <c r="E41" s="23">
        <f t="shared" si="16"/>
        <v>174864.62</v>
      </c>
      <c r="F41" s="21">
        <f>IF(E41,E41/$E$46,"")</f>
        <v>0.20067407770141502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25">
      <c r="A42" s="46" t="s">
        <v>32</v>
      </c>
      <c r="B42" s="12">
        <f t="shared" si="13"/>
        <v>6</v>
      </c>
      <c r="C42" s="8">
        <f>IF(B42,B42/$B$46,"")</f>
        <v>0.17142857142857143</v>
      </c>
      <c r="D42" s="13">
        <f t="shared" si="15"/>
        <v>8483.2000000000007</v>
      </c>
      <c r="E42" s="14">
        <f t="shared" si="16"/>
        <v>10264.67</v>
      </c>
      <c r="F42" s="21">
        <f>IF(E42,E42/$E$46,"")</f>
        <v>1.1779702407264453E-2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35</v>
      </c>
      <c r="C46" s="17">
        <f>SUM(C34:C45)</f>
        <v>1</v>
      </c>
      <c r="D46" s="18">
        <f>SUM(D34:D45)</f>
        <v>764520.57</v>
      </c>
      <c r="E46" s="18">
        <f>SUM(E34:E45)</f>
        <v>871386.19000000006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2024-03-27T09:11:16Z</dcterms:modified>
</cp:coreProperties>
</file>