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10" yWindow="10690" windowWidth="19300" windowHeight="10420" tabRatio="700" firstSheet="2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/>
  <c r="O23" i="7"/>
  <c r="N23" i="7"/>
  <c r="L23" i="7"/>
  <c r="M23" i="7" s="1"/>
  <c r="J23" i="7"/>
  <c r="I23" i="7"/>
  <c r="G23" i="7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/>
  <c r="T22" i="7"/>
  <c r="U22" i="7" s="1"/>
  <c r="S22" i="7"/>
  <c r="Q22" i="7"/>
  <c r="R22" i="7" s="1"/>
  <c r="O22" i="7"/>
  <c r="N22" i="7"/>
  <c r="L22" i="7"/>
  <c r="M22" i="7" s="1"/>
  <c r="J22" i="7"/>
  <c r="I22" i="7"/>
  <c r="G22" i="7"/>
  <c r="E22" i="7"/>
  <c r="D22" i="7"/>
  <c r="B22" i="7"/>
  <c r="B43" i="7" s="1"/>
  <c r="C43" i="7" s="1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F43" i="5" s="1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M22" i="1"/>
  <c r="B25" i="1"/>
  <c r="B16" i="7"/>
  <c r="C16" i="7"/>
  <c r="D16" i="7"/>
  <c r="J24" i="7"/>
  <c r="E24" i="7"/>
  <c r="O24" i="7"/>
  <c r="P24" i="7"/>
  <c r="T24" i="7"/>
  <c r="U24" i="7" s="1"/>
  <c r="Y24" i="7"/>
  <c r="Z24" i="7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/>
  <c r="Y20" i="7"/>
  <c r="E21" i="7"/>
  <c r="F21" i="7" s="1"/>
  <c r="J21" i="7"/>
  <c r="O21" i="7"/>
  <c r="AD21" i="7"/>
  <c r="T21" i="7"/>
  <c r="U21" i="7" s="1"/>
  <c r="Y21" i="7"/>
  <c r="Z21" i="7" s="1"/>
  <c r="J14" i="7"/>
  <c r="K14" i="7" s="1"/>
  <c r="O14" i="7"/>
  <c r="E14" i="7"/>
  <c r="T14" i="7"/>
  <c r="U14" i="7"/>
  <c r="Y14" i="7"/>
  <c r="AD14" i="7"/>
  <c r="AE14" i="7" s="1"/>
  <c r="J15" i="7"/>
  <c r="K15" i="7" s="1"/>
  <c r="O15" i="7"/>
  <c r="E15" i="7"/>
  <c r="T15" i="7"/>
  <c r="U15" i="7"/>
  <c r="Y15" i="7"/>
  <c r="Z15" i="7" s="1"/>
  <c r="AD15" i="7"/>
  <c r="J16" i="7"/>
  <c r="O16" i="7"/>
  <c r="E16" i="7"/>
  <c r="F16" i="7" s="1"/>
  <c r="T16" i="7"/>
  <c r="Y16" i="7"/>
  <c r="AD16" i="7"/>
  <c r="AE16" i="7" s="1"/>
  <c r="J17" i="7"/>
  <c r="K17" i="7" s="1"/>
  <c r="O17" i="7"/>
  <c r="E17" i="7"/>
  <c r="F17" i="7" s="1"/>
  <c r="T17" i="7"/>
  <c r="U17" i="7" s="1"/>
  <c r="Y17" i="7"/>
  <c r="Z17" i="7" s="1"/>
  <c r="AD17" i="7"/>
  <c r="AE17" i="7" s="1"/>
  <c r="J18" i="7"/>
  <c r="O18" i="7"/>
  <c r="AD18" i="7"/>
  <c r="E18" i="7"/>
  <c r="F18" i="7" s="1"/>
  <c r="T18" i="7"/>
  <c r="U18" i="7" s="1"/>
  <c r="Y18" i="7"/>
  <c r="Z18" i="7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D38" i="7" s="1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C24" i="7" s="1"/>
  <c r="L24" i="7"/>
  <c r="M24" i="7" s="1"/>
  <c r="Q24" i="7"/>
  <c r="R24" i="7" s="1"/>
  <c r="V24" i="7"/>
  <c r="W24" i="7" s="1"/>
  <c r="AA24" i="7"/>
  <c r="AB24" i="7" s="1"/>
  <c r="G16" i="7"/>
  <c r="L16" i="7"/>
  <c r="Q16" i="7"/>
  <c r="R16" i="7" s="1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Q14" i="7"/>
  <c r="R14" i="7"/>
  <c r="V14" i="7"/>
  <c r="W14" i="7" s="1"/>
  <c r="AA14" i="7"/>
  <c r="AB14" i="7"/>
  <c r="G15" i="7"/>
  <c r="L15" i="7"/>
  <c r="B15" i="7"/>
  <c r="C15" i="7" s="1"/>
  <c r="Q15" i="7"/>
  <c r="R15" i="7" s="1"/>
  <c r="V15" i="7"/>
  <c r="W15" i="7" s="1"/>
  <c r="AA15" i="7"/>
  <c r="AB15" i="7" s="1"/>
  <c r="G17" i="7"/>
  <c r="H17" i="7"/>
  <c r="L17" i="7"/>
  <c r="M17" i="7"/>
  <c r="B17" i="7"/>
  <c r="C17" i="7" s="1"/>
  <c r="Q17" i="7"/>
  <c r="V17" i="7"/>
  <c r="W17" i="7" s="1"/>
  <c r="AA17" i="7"/>
  <c r="G18" i="7"/>
  <c r="L18" i="7"/>
  <c r="AA18" i="7"/>
  <c r="B18" i="7"/>
  <c r="Q18" i="7"/>
  <c r="R18" i="7"/>
  <c r="V18" i="7"/>
  <c r="W18" i="7"/>
  <c r="G19" i="7"/>
  <c r="L19" i="7"/>
  <c r="AA19" i="7"/>
  <c r="B19" i="7"/>
  <c r="C19" i="7" s="1"/>
  <c r="Q19" i="7"/>
  <c r="R19" i="7" s="1"/>
  <c r="V19" i="7"/>
  <c r="W19" i="7" s="1"/>
  <c r="J25" i="6"/>
  <c r="O35" i="6" s="1"/>
  <c r="K20" i="6"/>
  <c r="E25" i="6"/>
  <c r="O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3" i="6" s="1"/>
  <c r="H15" i="6"/>
  <c r="B25" i="6"/>
  <c r="L34" i="6" s="1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C37" i="6" s="1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5" i="6"/>
  <c r="P16" i="6"/>
  <c r="P18" i="6"/>
  <c r="P20" i="6"/>
  <c r="P21" i="6"/>
  <c r="P24" i="6"/>
  <c r="M14" i="6"/>
  <c r="M15" i="6"/>
  <c r="M16" i="6"/>
  <c r="M19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P13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/>
  <c r="X25" i="5"/>
  <c r="N38" i="5" s="1"/>
  <c r="B25" i="5"/>
  <c r="L34" i="5" s="1"/>
  <c r="G25" i="5"/>
  <c r="H13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F39" i="5" s="1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C39" i="5" s="1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6" i="5"/>
  <c r="M17" i="5"/>
  <c r="M18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F38" i="4" s="1"/>
  <c r="E39" i="4"/>
  <c r="E40" i="4"/>
  <c r="E41" i="4"/>
  <c r="E42" i="4"/>
  <c r="D45" i="4"/>
  <c r="B45" i="4"/>
  <c r="C45" i="4" s="1"/>
  <c r="B42" i="4"/>
  <c r="C42" i="4" s="1"/>
  <c r="B34" i="4"/>
  <c r="B35" i="4"/>
  <c r="B36" i="4"/>
  <c r="C36" i="4" s="1"/>
  <c r="B37" i="4"/>
  <c r="C37" i="4" s="1"/>
  <c r="B38" i="4"/>
  <c r="B39" i="4"/>
  <c r="B40" i="4"/>
  <c r="C40" i="4" s="1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/>
  <c r="AB13" i="4"/>
  <c r="AB25" i="4" s="1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O36" i="4" s="1"/>
  <c r="P19" i="4"/>
  <c r="P17" i="4"/>
  <c r="P24" i="4"/>
  <c r="N25" i="4"/>
  <c r="N36" i="4" s="1"/>
  <c r="L25" i="4"/>
  <c r="L36" i="4" s="1"/>
  <c r="M19" i="4"/>
  <c r="M15" i="4"/>
  <c r="M16" i="4"/>
  <c r="M17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13" i="4" s="1"/>
  <c r="F18" i="4"/>
  <c r="F16" i="4"/>
  <c r="F17" i="4"/>
  <c r="F19" i="4"/>
  <c r="F21" i="4"/>
  <c r="F24" i="4"/>
  <c r="D25" i="4"/>
  <c r="N34" i="4" s="1"/>
  <c r="B25" i="4"/>
  <c r="C13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O35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C36" i="1" s="1"/>
  <c r="B37" i="1"/>
  <c r="C37" i="1" s="1"/>
  <c r="B38" i="1"/>
  <c r="C38" i="1" s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M13" i="1"/>
  <c r="K13" i="1"/>
  <c r="F14" i="1"/>
  <c r="F15" i="1"/>
  <c r="F16" i="1"/>
  <c r="F17" i="1"/>
  <c r="F18" i="1"/>
  <c r="F19" i="1"/>
  <c r="F21" i="1"/>
  <c r="P16" i="5"/>
  <c r="P16" i="4"/>
  <c r="O39" i="1"/>
  <c r="L37" i="4"/>
  <c r="F22" i="1"/>
  <c r="F23" i="1"/>
  <c r="F24" i="1"/>
  <c r="C22" i="1"/>
  <c r="C23" i="1"/>
  <c r="F22" i="6"/>
  <c r="C22" i="6"/>
  <c r="F45" i="1"/>
  <c r="M18" i="6"/>
  <c r="M13" i="6"/>
  <c r="P14" i="6"/>
  <c r="Z21" i="6"/>
  <c r="H22" i="6"/>
  <c r="K22" i="6"/>
  <c r="H22" i="5"/>
  <c r="K22" i="5"/>
  <c r="M14" i="4"/>
  <c r="P21" i="4"/>
  <c r="H19" i="4"/>
  <c r="H22" i="4"/>
  <c r="K22" i="4"/>
  <c r="Z21" i="4"/>
  <c r="L34" i="1"/>
  <c r="F20" i="1"/>
  <c r="O34" i="1"/>
  <c r="F13" i="1"/>
  <c r="C13" i="1"/>
  <c r="K21" i="1"/>
  <c r="H16" i="1"/>
  <c r="H14" i="1"/>
  <c r="H24" i="1"/>
  <c r="Z18" i="6"/>
  <c r="C20" i="6"/>
  <c r="C13" i="6"/>
  <c r="F14" i="6"/>
  <c r="K15" i="6"/>
  <c r="R16" i="6"/>
  <c r="U16" i="6"/>
  <c r="U13" i="6"/>
  <c r="H24" i="6"/>
  <c r="H14" i="6"/>
  <c r="K14" i="6"/>
  <c r="K21" i="6"/>
  <c r="W19" i="6"/>
  <c r="W18" i="6"/>
  <c r="K24" i="6"/>
  <c r="H14" i="5"/>
  <c r="H24" i="5"/>
  <c r="H18" i="5"/>
  <c r="K15" i="5"/>
  <c r="K18" i="5"/>
  <c r="K14" i="5"/>
  <c r="K21" i="5"/>
  <c r="P15" i="5"/>
  <c r="P18" i="5"/>
  <c r="P14" i="5"/>
  <c r="H15" i="5"/>
  <c r="W18" i="5"/>
  <c r="R16" i="5"/>
  <c r="K20" i="5"/>
  <c r="C14" i="5"/>
  <c r="C13" i="5"/>
  <c r="F23" i="7"/>
  <c r="AE21" i="5"/>
  <c r="AE20" i="5"/>
  <c r="C20" i="5"/>
  <c r="F21" i="5"/>
  <c r="P21" i="5"/>
  <c r="C43" i="6"/>
  <c r="Z20" i="7"/>
  <c r="P15" i="4"/>
  <c r="H15" i="4"/>
  <c r="H14" i="4"/>
  <c r="K15" i="4"/>
  <c r="K14" i="4"/>
  <c r="C15" i="4"/>
  <c r="F15" i="4"/>
  <c r="P14" i="4"/>
  <c r="H24" i="4"/>
  <c r="K19" i="4"/>
  <c r="K24" i="4"/>
  <c r="C14" i="4"/>
  <c r="F14" i="4"/>
  <c r="F20" i="4"/>
  <c r="K21" i="4"/>
  <c r="H20" i="4"/>
  <c r="W17" i="4"/>
  <c r="Z17" i="4"/>
  <c r="C18" i="4"/>
  <c r="O34" i="4"/>
  <c r="W20" i="4"/>
  <c r="K22" i="7"/>
  <c r="Z14" i="7"/>
  <c r="AA25" i="7"/>
  <c r="L38" i="7" s="1"/>
  <c r="M38" i="7" s="1"/>
  <c r="C35" i="1"/>
  <c r="R17" i="7"/>
  <c r="H22" i="7"/>
  <c r="Z16" i="7"/>
  <c r="P39" i="1"/>
  <c r="M16" i="7"/>
  <c r="F24" i="7"/>
  <c r="C23" i="7"/>
  <c r="Z25" i="6"/>
  <c r="F15" i="7"/>
  <c r="F22" i="7"/>
  <c r="C43" i="5"/>
  <c r="C43" i="4"/>
  <c r="C45" i="1"/>
  <c r="K24" i="7"/>
  <c r="C35" i="6"/>
  <c r="U16" i="7"/>
  <c r="F45" i="6"/>
  <c r="AB18" i="7"/>
  <c r="AB19" i="7"/>
  <c r="C45" i="6"/>
  <c r="C45" i="5"/>
  <c r="AE20" i="7"/>
  <c r="F37" i="5"/>
  <c r="C35" i="5"/>
  <c r="F35" i="5"/>
  <c r="F14" i="7"/>
  <c r="W20" i="7"/>
  <c r="AE18" i="7"/>
  <c r="AE21" i="7"/>
  <c r="F35" i="4"/>
  <c r="F36" i="4"/>
  <c r="C38" i="4"/>
  <c r="C35" i="4"/>
  <c r="F42" i="4"/>
  <c r="F45" i="4"/>
  <c r="K16" i="7"/>
  <c r="AB20" i="7"/>
  <c r="AB17" i="7"/>
  <c r="C18" i="7"/>
  <c r="C14" i="7"/>
  <c r="K21" i="7"/>
  <c r="F40" i="4"/>
  <c r="M14" i="7"/>
  <c r="H15" i="7"/>
  <c r="H24" i="7"/>
  <c r="M37" i="4"/>
  <c r="M20" i="6" l="1"/>
  <c r="M25" i="6" s="1"/>
  <c r="H20" i="6"/>
  <c r="P19" i="6"/>
  <c r="P13" i="6"/>
  <c r="P25" i="6" s="1"/>
  <c r="K18" i="6"/>
  <c r="D39" i="7"/>
  <c r="L35" i="6"/>
  <c r="L40" i="6" s="1"/>
  <c r="M35" i="6" s="1"/>
  <c r="H18" i="6"/>
  <c r="K19" i="6"/>
  <c r="H19" i="6"/>
  <c r="K13" i="6"/>
  <c r="K25" i="6" s="1"/>
  <c r="R13" i="7"/>
  <c r="F13" i="6"/>
  <c r="F25" i="6" s="1"/>
  <c r="E25" i="7"/>
  <c r="O34" i="7" s="1"/>
  <c r="F20" i="5"/>
  <c r="H18" i="1"/>
  <c r="B40" i="7"/>
  <c r="D45" i="7"/>
  <c r="AD25" i="7"/>
  <c r="O38" i="7" s="1"/>
  <c r="P38" i="7" s="1"/>
  <c r="H20" i="1"/>
  <c r="U25" i="5"/>
  <c r="AB25" i="5"/>
  <c r="B38" i="7"/>
  <c r="C38" i="7" s="1"/>
  <c r="E45" i="7"/>
  <c r="F45" i="7" s="1"/>
  <c r="P20" i="4"/>
  <c r="H18" i="4"/>
  <c r="H19" i="1"/>
  <c r="B35" i="7"/>
  <c r="C35" i="7" s="1"/>
  <c r="E36" i="7"/>
  <c r="U25" i="4"/>
  <c r="H13" i="4"/>
  <c r="R25" i="6"/>
  <c r="Q25" i="7"/>
  <c r="L37" i="7" s="1"/>
  <c r="W25" i="4"/>
  <c r="AC25" i="7"/>
  <c r="N38" i="7" s="1"/>
  <c r="D43" i="7"/>
  <c r="U25" i="6"/>
  <c r="C20" i="4"/>
  <c r="E37" i="7"/>
  <c r="W25" i="1"/>
  <c r="P18" i="4"/>
  <c r="Z25" i="1"/>
  <c r="Z25" i="4"/>
  <c r="AE25" i="5"/>
  <c r="AB25" i="6"/>
  <c r="D46" i="6"/>
  <c r="B37" i="7"/>
  <c r="C37" i="7" s="1"/>
  <c r="AE25" i="1"/>
  <c r="AE15" i="7"/>
  <c r="P19" i="5"/>
  <c r="P20" i="5"/>
  <c r="P25" i="5" s="1"/>
  <c r="M20" i="5"/>
  <c r="M19" i="5"/>
  <c r="H20" i="5"/>
  <c r="L35" i="5"/>
  <c r="K19" i="5"/>
  <c r="H19" i="5"/>
  <c r="K13" i="5"/>
  <c r="O36" i="5"/>
  <c r="O40" i="5" s="1"/>
  <c r="P35" i="5" s="1"/>
  <c r="M15" i="5"/>
  <c r="M13" i="5"/>
  <c r="D46" i="5"/>
  <c r="B46" i="5"/>
  <c r="C41" i="5" s="1"/>
  <c r="K20" i="4"/>
  <c r="M20" i="4"/>
  <c r="L34" i="4"/>
  <c r="L40" i="4" s="1"/>
  <c r="M34" i="4" s="1"/>
  <c r="D41" i="7"/>
  <c r="E46" i="4"/>
  <c r="M13" i="4"/>
  <c r="B39" i="7"/>
  <c r="M18" i="4"/>
  <c r="P13" i="4"/>
  <c r="P25" i="4" s="1"/>
  <c r="K13" i="4"/>
  <c r="K18" i="4"/>
  <c r="D46" i="4"/>
  <c r="N40" i="4"/>
  <c r="B46" i="4"/>
  <c r="C41" i="4" s="1"/>
  <c r="K20" i="1"/>
  <c r="E41" i="7"/>
  <c r="E34" i="7"/>
  <c r="P14" i="1"/>
  <c r="P15" i="1"/>
  <c r="P18" i="1"/>
  <c r="E46" i="1"/>
  <c r="F37" i="1" s="1"/>
  <c r="F36" i="1"/>
  <c r="F35" i="1"/>
  <c r="F42" i="1"/>
  <c r="P17" i="1"/>
  <c r="P19" i="1"/>
  <c r="E39" i="7"/>
  <c r="F38" i="1"/>
  <c r="P16" i="1"/>
  <c r="P20" i="1"/>
  <c r="E40" i="7"/>
  <c r="P22" i="1"/>
  <c r="P21" i="1"/>
  <c r="P13" i="1"/>
  <c r="P23" i="1"/>
  <c r="D34" i="7"/>
  <c r="D40" i="7"/>
  <c r="D36" i="7"/>
  <c r="D35" i="7"/>
  <c r="D37" i="7"/>
  <c r="D46" i="1"/>
  <c r="B34" i="7"/>
  <c r="H13" i="1"/>
  <c r="F44" i="1"/>
  <c r="K23" i="1"/>
  <c r="D44" i="7"/>
  <c r="H23" i="1"/>
  <c r="N40" i="5"/>
  <c r="B44" i="7"/>
  <c r="H16" i="7"/>
  <c r="D25" i="7"/>
  <c r="N34" i="7" s="1"/>
  <c r="B45" i="7"/>
  <c r="C45" i="7" s="1"/>
  <c r="E35" i="7"/>
  <c r="O40" i="4"/>
  <c r="P34" i="4" s="1"/>
  <c r="S25" i="7"/>
  <c r="N37" i="7" s="1"/>
  <c r="C25" i="5"/>
  <c r="B46" i="1"/>
  <c r="C39" i="1" s="1"/>
  <c r="R25" i="4"/>
  <c r="F25" i="5"/>
  <c r="W25" i="5"/>
  <c r="AE25" i="6"/>
  <c r="B41" i="7"/>
  <c r="B36" i="7"/>
  <c r="AE25" i="4"/>
  <c r="E44" i="7"/>
  <c r="M25" i="1"/>
  <c r="R25" i="5"/>
  <c r="X25" i="7"/>
  <c r="N39" i="7" s="1"/>
  <c r="C22" i="7"/>
  <c r="J25" i="7"/>
  <c r="K18" i="7" s="1"/>
  <c r="E46" i="5"/>
  <c r="F40" i="5" s="1"/>
  <c r="C25" i="1"/>
  <c r="AB25" i="1"/>
  <c r="N25" i="7"/>
  <c r="N36" i="7" s="1"/>
  <c r="C25" i="4"/>
  <c r="Z25" i="5"/>
  <c r="F37" i="4"/>
  <c r="F25" i="4"/>
  <c r="H25" i="4"/>
  <c r="T25" i="7"/>
  <c r="O37" i="7" s="1"/>
  <c r="O40" i="6"/>
  <c r="P34" i="6" s="1"/>
  <c r="R25" i="1"/>
  <c r="W25" i="6"/>
  <c r="E43" i="7"/>
  <c r="N40" i="1"/>
  <c r="E38" i="7"/>
  <c r="C25" i="6"/>
  <c r="F25" i="1"/>
  <c r="U25" i="1"/>
  <c r="B25" i="7"/>
  <c r="L34" i="7" s="1"/>
  <c r="N40" i="6"/>
  <c r="E46" i="6"/>
  <c r="F39" i="6" s="1"/>
  <c r="B46" i="6"/>
  <c r="C34" i="6" s="1"/>
  <c r="L40" i="5"/>
  <c r="M35" i="5" s="1"/>
  <c r="L25" i="7"/>
  <c r="M19" i="7" s="1"/>
  <c r="M38" i="4"/>
  <c r="R25" i="7"/>
  <c r="G25" i="7"/>
  <c r="L35" i="7" s="1"/>
  <c r="AB25" i="7"/>
  <c r="D42" i="7"/>
  <c r="AE25" i="7"/>
  <c r="O40" i="1"/>
  <c r="L40" i="1"/>
  <c r="M35" i="1" s="1"/>
  <c r="W25" i="7"/>
  <c r="Z25" i="7"/>
  <c r="B42" i="7"/>
  <c r="Y25" i="7"/>
  <c r="O39" i="7" s="1"/>
  <c r="P39" i="7" s="1"/>
  <c r="O25" i="7"/>
  <c r="P23" i="7" s="1"/>
  <c r="I25" i="7"/>
  <c r="N35" i="7" s="1"/>
  <c r="E42" i="7"/>
  <c r="V25" i="7"/>
  <c r="L39" i="7" s="1"/>
  <c r="M39" i="7" s="1"/>
  <c r="C41" i="6" l="1"/>
  <c r="H25" i="6"/>
  <c r="C36" i="6"/>
  <c r="M34" i="6"/>
  <c r="C39" i="6"/>
  <c r="C40" i="6"/>
  <c r="F13" i="7"/>
  <c r="F20" i="7"/>
  <c r="F25" i="7" s="1"/>
  <c r="U13" i="7"/>
  <c r="U25" i="7" s="1"/>
  <c r="P37" i="6"/>
  <c r="M37" i="6"/>
  <c r="F35" i="6"/>
  <c r="F38" i="6"/>
  <c r="P36" i="6"/>
  <c r="F34" i="6"/>
  <c r="F37" i="6"/>
  <c r="F40" i="6"/>
  <c r="F36" i="6"/>
  <c r="F41" i="6"/>
  <c r="F42" i="6"/>
  <c r="M36" i="6"/>
  <c r="P35" i="6"/>
  <c r="K25" i="1"/>
  <c r="K25" i="4"/>
  <c r="P34" i="5"/>
  <c r="H25" i="5"/>
  <c r="M34" i="5"/>
  <c r="F41" i="5"/>
  <c r="M25" i="5"/>
  <c r="K25" i="5"/>
  <c r="C34" i="5"/>
  <c r="C40" i="5"/>
  <c r="F34" i="5"/>
  <c r="F36" i="5"/>
  <c r="M20" i="7"/>
  <c r="M15" i="7"/>
  <c r="C36" i="5"/>
  <c r="P36" i="5"/>
  <c r="M36" i="5"/>
  <c r="M25" i="4"/>
  <c r="F34" i="4"/>
  <c r="F41" i="4"/>
  <c r="F39" i="4"/>
  <c r="M36" i="4"/>
  <c r="M18" i="7"/>
  <c r="P36" i="4"/>
  <c r="C34" i="4"/>
  <c r="C39" i="4"/>
  <c r="P35" i="4"/>
  <c r="M35" i="4"/>
  <c r="C13" i="7"/>
  <c r="F41" i="1"/>
  <c r="K20" i="7"/>
  <c r="H18" i="7"/>
  <c r="P35" i="1"/>
  <c r="P34" i="1"/>
  <c r="C20" i="7"/>
  <c r="M34" i="1"/>
  <c r="F39" i="1"/>
  <c r="K23" i="7"/>
  <c r="K19" i="7"/>
  <c r="C34" i="1"/>
  <c r="C40" i="1"/>
  <c r="H25" i="1"/>
  <c r="H19" i="7"/>
  <c r="F34" i="1"/>
  <c r="F43" i="1"/>
  <c r="F40" i="1"/>
  <c r="P21" i="7"/>
  <c r="P18" i="7"/>
  <c r="P25" i="1"/>
  <c r="P19" i="7"/>
  <c r="P22" i="7"/>
  <c r="O36" i="7"/>
  <c r="P17" i="7"/>
  <c r="P14" i="7"/>
  <c r="P20" i="7"/>
  <c r="P15" i="7"/>
  <c r="P16" i="7"/>
  <c r="P36" i="1"/>
  <c r="P40" i="1" s="1"/>
  <c r="P13" i="7"/>
  <c r="L36" i="7"/>
  <c r="L40" i="7" s="1"/>
  <c r="M35" i="7" s="1"/>
  <c r="M13" i="7"/>
  <c r="M36" i="1"/>
  <c r="N40" i="7"/>
  <c r="O35" i="7"/>
  <c r="K13" i="7"/>
  <c r="H13" i="7"/>
  <c r="D46" i="7"/>
  <c r="C41" i="1"/>
  <c r="C44" i="1"/>
  <c r="H23" i="7"/>
  <c r="H20" i="7"/>
  <c r="E46" i="7"/>
  <c r="F40" i="7" s="1"/>
  <c r="C42" i="7"/>
  <c r="B46" i="7"/>
  <c r="C39" i="7" s="1"/>
  <c r="C46" i="6" l="1"/>
  <c r="M40" i="6"/>
  <c r="C25" i="7"/>
  <c r="P40" i="6"/>
  <c r="M37" i="7"/>
  <c r="F46" i="6"/>
  <c r="F46" i="4"/>
  <c r="M40" i="1"/>
  <c r="P40" i="5"/>
  <c r="M40" i="5"/>
  <c r="C46" i="5"/>
  <c r="F46" i="5"/>
  <c r="C36" i="7"/>
  <c r="M40" i="4"/>
  <c r="M25" i="7"/>
  <c r="P40" i="4"/>
  <c r="C46" i="4"/>
  <c r="M34" i="7"/>
  <c r="K25" i="7"/>
  <c r="F46" i="1"/>
  <c r="C41" i="7"/>
  <c r="C40" i="7"/>
  <c r="O40" i="7"/>
  <c r="P25" i="7"/>
  <c r="F42" i="7"/>
  <c r="F36" i="7"/>
  <c r="F37" i="7"/>
  <c r="F41" i="7"/>
  <c r="F39" i="7"/>
  <c r="F35" i="7"/>
  <c r="F43" i="7"/>
  <c r="F38" i="7"/>
  <c r="M36" i="7"/>
  <c r="H25" i="7"/>
  <c r="F44" i="7"/>
  <c r="F34" i="7"/>
  <c r="C34" i="7"/>
  <c r="C46" i="1"/>
  <c r="C44" i="7"/>
  <c r="P36" i="7" l="1"/>
  <c r="P37" i="7"/>
  <c r="M40" i="7"/>
  <c r="P35" i="7"/>
  <c r="P34" i="7"/>
  <c r="C46" i="7"/>
  <c r="F46" i="7"/>
  <c r="P40" i="7" l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<sst xmlns="http://schemas.openxmlformats.org/spreadsheetml/2006/main" count="457" uniqueCount="62">
  <si>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</si>
  <si>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</si>
  <si>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</si>
  <si>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</si>
  <si>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</si>
  <si>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</si>
  <si>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</si>
  <si>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</si>
  <si>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</si>
  <si>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</si>
  <si>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</si>
  <si>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</si>
  <si>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</si>
  <si>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</si>
  <si>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</si>
  <si>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</si>
  <si>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</si>
  <si>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</si>
  <si>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</si>
  <si>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</si>
  <si>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</si>
  <si>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</si>
  <si>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</si>
  <si>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</si>
  <si>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</si>
  <si>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</si>
  <si>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</si>
  <si>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</si>
  <si>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</si>
  <si>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</si>
  <si>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</si>
  <si>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</si>
  <si>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</si>
  <si>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</si>
  <si>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</si>
  <si>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</si>
  <si>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</si>
  <si>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</si>
  <si>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</si>
  <si>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</si>
  <si>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</si>
  <si>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</si>
  <si>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</si>
  <si>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</si>
  <si>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</si>
  <si>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</si>
  <si>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</si>
  <si>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</si>
  <si>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</si>
  <si>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</si>
  <si>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</si>
  <si>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</si>
  <si>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</si>
  <si>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</si>
  <si>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</si>
  <si>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</si>
  <si>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</si>
  <si>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</si>
  <si>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</si>
  <si>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</si>
  <si>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</si>
  <si>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Barcelona Activa SAU SPM (BASA)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</si>
</sst>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8" fontId="24" fillId="0" borderId="1" xfId="2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1710690</xdr:colOff>
      <xdr:row>2</xdr:row>
      <xdr:rowOff>155575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0" zoomScale="55" zoomScaleNormal="55" workbookViewId="0">
      <selection activeCell="E44" sqref="E44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5">
      <c r="A7" s="29" t="s">
        <v>41</v>
      </c>
      <c r="B7" s="30" t="s">
        <v>54</v>
      </c>
      <c r="C7" s="31"/>
      <c r="D7" s="31"/>
      <c r="E7" s="31"/>
      <c r="F7" s="31"/>
      <c r="H7" s="69"/>
      <c r="I7" s="84" t="s">
        <v>46</v>
      </c>
      <c r="J7" s="85">
        <v>45079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61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4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4">
      <c r="A12" s="138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26</v>
      </c>
      <c r="H13" s="20">
        <f t="shared" ref="H13:H24" si="2">IF(G13,G13/$G$25,"")</f>
        <v>0.11353711790393013</v>
      </c>
      <c r="I13" s="4">
        <v>1295180.82</v>
      </c>
      <c r="J13" s="5">
        <v>1538862.01</v>
      </c>
      <c r="K13" s="21">
        <f t="shared" ref="K13:K24" si="3">IF(J13,J13/$J$25,"")</f>
        <v>0.65026629017590976</v>
      </c>
      <c r="L13" s="1">
        <v>11</v>
      </c>
      <c r="M13" s="20">
        <f t="shared" ref="M13:M24" si="4">IF(L13,L13/$L$25,"")</f>
        <v>0.26829268292682928</v>
      </c>
      <c r="N13" s="4">
        <v>148306.32</v>
      </c>
      <c r="O13" s="5">
        <v>179450.66</v>
      </c>
      <c r="P13" s="21">
        <f t="shared" ref="P13:P24" si="5">IF(O13,O13/$O$25,"")</f>
        <v>0.73981095044806122</v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4.3668122270742356E-3</v>
      </c>
      <c r="I18" s="65">
        <v>79230</v>
      </c>
      <c r="J18" s="66">
        <v>95868.3</v>
      </c>
      <c r="K18" s="63">
        <f t="shared" si="3"/>
        <v>4.0510405339378788E-2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4.3668122270742356E-3</v>
      </c>
      <c r="I19" s="6">
        <v>139664.04999999999</v>
      </c>
      <c r="J19" s="7">
        <v>168993.5</v>
      </c>
      <c r="K19" s="21">
        <f t="shared" si="3"/>
        <v>7.1410416005293811E-2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1</v>
      </c>
      <c r="D20" s="65">
        <v>7370</v>
      </c>
      <c r="E20" s="66">
        <v>8917.7000000000007</v>
      </c>
      <c r="F20" s="21">
        <f t="shared" si="1"/>
        <v>1</v>
      </c>
      <c r="G20" s="64">
        <v>199</v>
      </c>
      <c r="H20" s="62">
        <f t="shared" si="2"/>
        <v>0.86899563318777295</v>
      </c>
      <c r="I20" s="65">
        <v>470331.08</v>
      </c>
      <c r="J20" s="66">
        <v>540366.69999999995</v>
      </c>
      <c r="K20" s="63">
        <f t="shared" si="3"/>
        <v>0.22833902394120362</v>
      </c>
      <c r="L20" s="64">
        <v>30</v>
      </c>
      <c r="M20" s="62">
        <f t="shared" si="4"/>
        <v>0.73170731707317072</v>
      </c>
      <c r="N20" s="65">
        <v>52158.84</v>
      </c>
      <c r="O20" s="66">
        <v>63112.2</v>
      </c>
      <c r="P20" s="63">
        <f t="shared" si="5"/>
        <v>0.26018904955193883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2</v>
      </c>
      <c r="H23" s="20">
        <f t="shared" si="2"/>
        <v>8.7336244541484712E-3</v>
      </c>
      <c r="I23" s="95">
        <v>22420</v>
      </c>
      <c r="J23" s="95">
        <v>22420</v>
      </c>
      <c r="K23" s="21">
        <f t="shared" si="3"/>
        <v>9.4738645382141159E-3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7370</v>
      </c>
      <c r="E25" s="18">
        <f t="shared" si="12"/>
        <v>8917.7000000000007</v>
      </c>
      <c r="F25" s="19">
        <f t="shared" si="12"/>
        <v>1</v>
      </c>
      <c r="G25" s="16">
        <f t="shared" si="12"/>
        <v>229</v>
      </c>
      <c r="H25" s="17">
        <f t="shared" si="12"/>
        <v>1</v>
      </c>
      <c r="I25" s="18">
        <f t="shared" si="12"/>
        <v>2006825.9500000002</v>
      </c>
      <c r="J25" s="18">
        <f t="shared" si="12"/>
        <v>2366510.5099999998</v>
      </c>
      <c r="K25" s="19">
        <f t="shared" si="12"/>
        <v>1.0000000000000002</v>
      </c>
      <c r="L25" s="16">
        <f t="shared" si="12"/>
        <v>41</v>
      </c>
      <c r="M25" s="17">
        <f t="shared" si="12"/>
        <v>1</v>
      </c>
      <c r="N25" s="18">
        <f t="shared" si="12"/>
        <v>200465.16</v>
      </c>
      <c r="O25" s="18">
        <f t="shared" si="12"/>
        <v>242562.86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">
      <c r="B26" s="25"/>
      <c r="H26" s="25"/>
      <c r="N26" s="25"/>
    </row>
    <row r="27" spans="1:31" s="47" customFormat="1" ht="34.25" hidden="1" customHeight="1" x14ac:dyDescent="0.3">
      <c r="A27" s="143" t="s">
        <v>55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4" t="s">
        <v>56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37</v>
      </c>
      <c r="C34" s="8">
        <f t="shared" ref="C34:C43" si="14">IF(B34,B34/$B$46,"")</f>
        <v>0.13653136531365315</v>
      </c>
      <c r="D34" s="10">
        <f t="shared" ref="D34:D45" si="15">D13+I13+N13+S13+AC13+X13</f>
        <v>1443487.1400000001</v>
      </c>
      <c r="E34" s="11">
        <f t="shared" ref="E34:E45" si="16">E13+J13+O13+T13+AD13+Y13</f>
        <v>1718312.67</v>
      </c>
      <c r="F34" s="21">
        <f t="shared" ref="F34:F43" si="17">IF(E34,E34/$E$46,"")</f>
        <v>0.65634779648045172</v>
      </c>
      <c r="J34" s="100" t="s">
        <v>3</v>
      </c>
      <c r="K34" s="101"/>
      <c r="L34" s="54">
        <f>B25</f>
        <v>1</v>
      </c>
      <c r="M34" s="8">
        <f t="shared" ref="M34:M39" si="18">IF(L34,L34/$L$40,"")</f>
        <v>3.6900369003690036E-3</v>
      </c>
      <c r="N34" s="55">
        <f>D25</f>
        <v>7370</v>
      </c>
      <c r="O34" s="55">
        <f>E25</f>
        <v>8917.7000000000007</v>
      </c>
      <c r="P34" s="56">
        <f t="shared" ref="P34:P39" si="19">IF(O34,O34/$O$40,"")</f>
        <v>3.4063141399485373E-3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6" t="s">
        <v>1</v>
      </c>
      <c r="K35" s="97"/>
      <c r="L35" s="57">
        <f>G25</f>
        <v>229</v>
      </c>
      <c r="M35" s="8">
        <f t="shared" si="18"/>
        <v>0.84501845018450183</v>
      </c>
      <c r="N35" s="58">
        <f>I25</f>
        <v>2006825.9500000002</v>
      </c>
      <c r="O35" s="58">
        <f>J25</f>
        <v>2366510.5099999998</v>
      </c>
      <c r="P35" s="56">
        <f t="shared" si="19"/>
        <v>0.90394139885282343</v>
      </c>
    </row>
    <row r="36" spans="1:33" ht="30" customHeight="1" x14ac:dyDescent="0.3">
      <c r="A36" s="41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4"/>
      <c r="J36" s="96" t="s">
        <v>2</v>
      </c>
      <c r="K36" s="97"/>
      <c r="L36" s="57">
        <f>L25</f>
        <v>41</v>
      </c>
      <c r="M36" s="8">
        <f t="shared" si="18"/>
        <v>0.15129151291512916</v>
      </c>
      <c r="N36" s="58">
        <f>N25</f>
        <v>200465.16</v>
      </c>
      <c r="O36" s="58">
        <f>O25</f>
        <v>242562.86</v>
      </c>
      <c r="P36" s="56">
        <f t="shared" si="19"/>
        <v>9.2652287007228024E-2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6" t="s">
        <v>34</v>
      </c>
      <c r="K37" s="97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6" t="s">
        <v>5</v>
      </c>
      <c r="K38" s="97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3.6900369003690036E-3</v>
      </c>
      <c r="D39" s="13">
        <f t="shared" si="15"/>
        <v>79230</v>
      </c>
      <c r="E39" s="22">
        <f t="shared" si="16"/>
        <v>95868.3</v>
      </c>
      <c r="F39" s="21">
        <f t="shared" si="17"/>
        <v>3.6619032470572944E-2</v>
      </c>
      <c r="G39" s="24"/>
      <c r="J39" s="96" t="s">
        <v>4</v>
      </c>
      <c r="K39" s="97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3.6900369003690036E-3</v>
      </c>
      <c r="D40" s="13">
        <f t="shared" si="15"/>
        <v>139664.04999999999</v>
      </c>
      <c r="E40" s="14">
        <f t="shared" si="16"/>
        <v>168993.5</v>
      </c>
      <c r="F40" s="21">
        <f t="shared" si="17"/>
        <v>6.4550831336487341E-2</v>
      </c>
      <c r="G40" s="24"/>
      <c r="J40" s="98" t="s">
        <v>0</v>
      </c>
      <c r="K40" s="99"/>
      <c r="L40" s="79">
        <f>SUM(L34:L39)</f>
        <v>271</v>
      </c>
      <c r="M40" s="17">
        <f>SUM(M34:M39)</f>
        <v>1</v>
      </c>
      <c r="N40" s="80">
        <f>SUM(N34:N39)</f>
        <v>2214661.1100000003</v>
      </c>
      <c r="O40" s="81">
        <f>SUM(O34:O39)</f>
        <v>2617991.0699999998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230</v>
      </c>
      <c r="C41" s="8">
        <f t="shared" si="14"/>
        <v>0.8487084870848709</v>
      </c>
      <c r="D41" s="13">
        <f t="shared" si="15"/>
        <v>529859.92000000004</v>
      </c>
      <c r="E41" s="14">
        <f t="shared" si="16"/>
        <v>612396.59999999986</v>
      </c>
      <c r="F41" s="21">
        <f t="shared" si="17"/>
        <v>0.23391852134927255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13"/>
        <v>2</v>
      </c>
      <c r="C44" s="8">
        <f t="shared" ref="C44" si="20">IF(B44,B44/$B$46,"")</f>
        <v>7.3800738007380072E-3</v>
      </c>
      <c r="D44" s="13">
        <f t="shared" si="15"/>
        <v>22420</v>
      </c>
      <c r="E44" s="14">
        <f t="shared" si="16"/>
        <v>22420</v>
      </c>
      <c r="F44" s="21">
        <f t="shared" ref="F44" si="21">IF(E44,E44/$E$46,"")</f>
        <v>8.5638183632154256E-3</v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271</v>
      </c>
      <c r="C46" s="17">
        <f>SUM(C34:C45)</f>
        <v>1</v>
      </c>
      <c r="D46" s="18">
        <f>SUM(D34:D45)</f>
        <v>2214661.1100000003</v>
      </c>
      <c r="E46" s="18">
        <f>SUM(E34:E45)</f>
        <v>2617991.0699999998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">
      <c r="B48" s="25"/>
      <c r="H48" s="25"/>
      <c r="N48" s="25"/>
    </row>
    <row r="49" spans="2:14" s="24" customFormat="1" ht="14.4" x14ac:dyDescent="0.3">
      <c r="B49" s="25"/>
      <c r="H49" s="25"/>
      <c r="N49" s="25"/>
    </row>
    <row r="50" spans="2:14" s="24" customFormat="1" ht="14.4" x14ac:dyDescent="0.3">
      <c r="B50" s="25"/>
      <c r="H50" s="25"/>
      <c r="N50" s="25"/>
    </row>
    <row r="51" spans="2:14" s="24" customFormat="1" ht="14.4" x14ac:dyDescent="0.3">
      <c r="B51" s="25"/>
      <c r="H51" s="25"/>
      <c r="N51" s="25"/>
    </row>
    <row r="52" spans="2:14" s="24" customFormat="1" ht="14.4" x14ac:dyDescent="0.3">
      <c r="B52" s="25"/>
      <c r="H52" s="25"/>
      <c r="N52" s="25"/>
    </row>
    <row r="53" spans="2:14" s="24" customFormat="1" ht="14.4" x14ac:dyDescent="0.3">
      <c r="B53" s="25"/>
      <c r="H53" s="25"/>
      <c r="N53" s="25"/>
    </row>
    <row r="54" spans="2:14" s="24" customFormat="1" ht="14.4" x14ac:dyDescent="0.3">
      <c r="B54" s="25"/>
      <c r="H54" s="25"/>
      <c r="N54" s="25"/>
    </row>
    <row r="55" spans="2:14" s="24" customFormat="1" ht="14.4" x14ac:dyDescent="0.3">
      <c r="B55" s="25"/>
      <c r="H55" s="25"/>
      <c r="N55" s="25"/>
    </row>
    <row r="56" spans="2:14" s="24" customFormat="1" ht="14.4" x14ac:dyDescent="0.3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2" zoomScale="80" zoomScaleNormal="80" workbookViewId="0">
      <selection activeCell="E14" sqref="E14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45141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Barcelona Activa SAU SPM (BASA)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4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4">
      <c r="A12" s="138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1</v>
      </c>
      <c r="C13" s="20">
        <f t="shared" ref="C13:C21" si="0">IF(B13,B13/$B$25,"")</f>
        <v>0.5</v>
      </c>
      <c r="D13" s="4">
        <v>39637.22</v>
      </c>
      <c r="E13" s="5">
        <v>47961.04</v>
      </c>
      <c r="F13" s="21">
        <f t="shared" ref="F13:F24" si="1">IF(E13,E13/$E$25,"")</f>
        <v>0.58783982374012456</v>
      </c>
      <c r="G13" s="1">
        <v>13</v>
      </c>
      <c r="H13" s="20">
        <f t="shared" ref="H13:H21" si="2">IF(G13,G13/$G$25,"")</f>
        <v>7.0652173913043473E-2</v>
      </c>
      <c r="I13" s="4">
        <v>685634.65</v>
      </c>
      <c r="J13" s="5">
        <v>810021.82</v>
      </c>
      <c r="K13" s="21">
        <f t="shared" ref="K13:K21" si="3">IF(J13,J13/$J$25,"")</f>
        <v>0.62701665669775752</v>
      </c>
      <c r="L13" s="1">
        <v>3</v>
      </c>
      <c r="M13" s="20">
        <f t="shared" ref="M13:M21" si="4">IF(L13,L13/$L$25,"")</f>
        <v>5.3571428571428568E-2</v>
      </c>
      <c r="N13" s="4">
        <v>407175.59</v>
      </c>
      <c r="O13" s="5">
        <v>492682.46</v>
      </c>
      <c r="P13" s="21">
        <f t="shared" ref="P13:P21" si="5">IF(O13,O13/$O$25,"")</f>
        <v>0.78904070406653115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5.434782608695652E-3</v>
      </c>
      <c r="I18" s="65">
        <v>93969.8</v>
      </c>
      <c r="J18" s="66">
        <v>113703.46</v>
      </c>
      <c r="K18" s="63">
        <f t="shared" si="3"/>
        <v>8.8014867728090598E-2</v>
      </c>
      <c r="L18" s="67">
        <v>2</v>
      </c>
      <c r="M18" s="62">
        <f t="shared" si="4"/>
        <v>3.5714285714285712E-2</v>
      </c>
      <c r="N18" s="65">
        <v>37900</v>
      </c>
      <c r="O18" s="66">
        <v>42919</v>
      </c>
      <c r="P18" s="63">
        <f t="shared" si="5"/>
        <v>6.8735627360940452E-2</v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0.5</v>
      </c>
      <c r="D20" s="65">
        <v>27791.39</v>
      </c>
      <c r="E20" s="66">
        <v>33627.58</v>
      </c>
      <c r="F20" s="21">
        <f t="shared" si="1"/>
        <v>0.4121601762598755</v>
      </c>
      <c r="G20" s="64">
        <v>170</v>
      </c>
      <c r="H20" s="62">
        <f t="shared" si="2"/>
        <v>0.92391304347826086</v>
      </c>
      <c r="I20" s="65">
        <v>318126.27</v>
      </c>
      <c r="J20" s="66">
        <v>368141.23</v>
      </c>
      <c r="K20" s="21">
        <f t="shared" si="3"/>
        <v>0.28496847557415206</v>
      </c>
      <c r="L20" s="64">
        <v>51</v>
      </c>
      <c r="M20" s="62">
        <f t="shared" si="4"/>
        <v>0.9107142857142857</v>
      </c>
      <c r="N20" s="65">
        <v>73741.78</v>
      </c>
      <c r="O20" s="66">
        <v>88805.440000000002</v>
      </c>
      <c r="P20" s="63">
        <f t="shared" si="5"/>
        <v>0.14222366857252861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2</v>
      </c>
      <c r="C25" s="17">
        <f t="shared" si="32"/>
        <v>1</v>
      </c>
      <c r="D25" s="18">
        <f t="shared" si="32"/>
        <v>67428.61</v>
      </c>
      <c r="E25" s="18">
        <f t="shared" si="32"/>
        <v>81588.62</v>
      </c>
      <c r="F25" s="19">
        <f t="shared" si="32"/>
        <v>1</v>
      </c>
      <c r="G25" s="16">
        <f t="shared" si="32"/>
        <v>184</v>
      </c>
      <c r="H25" s="17">
        <f t="shared" si="32"/>
        <v>1</v>
      </c>
      <c r="I25" s="18">
        <f t="shared" si="32"/>
        <v>1097730.7200000002</v>
      </c>
      <c r="J25" s="18">
        <f t="shared" si="32"/>
        <v>1291866.5099999998</v>
      </c>
      <c r="K25" s="19">
        <f t="shared" si="32"/>
        <v>1.0000000000000002</v>
      </c>
      <c r="L25" s="16">
        <f t="shared" si="32"/>
        <v>56</v>
      </c>
      <c r="M25" s="17">
        <f t="shared" si="32"/>
        <v>1</v>
      </c>
      <c r="N25" s="18">
        <f t="shared" si="32"/>
        <v>518817.37</v>
      </c>
      <c r="O25" s="18">
        <f t="shared" si="32"/>
        <v>624406.89999999991</v>
      </c>
      <c r="P25" s="19">
        <f t="shared" si="32"/>
        <v>1.0000000000000002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25" hidden="1" customHeight="1" x14ac:dyDescent="0.3">
      <c r="A27" s="143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5" t="str">
        <f>'CONTRACTACIO 1r TR 2023'!A28:Q28</f>
        <v>https://bcnroc.ajuntament.barcelona.cat/jspui/bitstream/11703/128073/5/GM_pressupost-general_2023.pdf#page=269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1"/>
      <c r="B32" s="128"/>
      <c r="C32" s="129"/>
      <c r="D32" s="129"/>
      <c r="E32" s="129"/>
      <c r="F32" s="130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17</v>
      </c>
      <c r="C34" s="8">
        <f t="shared" ref="C34:C45" si="34">IF(B34,B34/$B$46,"")</f>
        <v>7.0247933884297523E-2</v>
      </c>
      <c r="D34" s="10">
        <f t="shared" ref="D34:D45" si="35">D13+I13+N13+S13+AC13+X13</f>
        <v>1132447.46</v>
      </c>
      <c r="E34" s="11">
        <f t="shared" ref="E34:E45" si="36">E13+J13+O13+T13+AD13+Y13</f>
        <v>1350665.32</v>
      </c>
      <c r="F34" s="21">
        <f t="shared" ref="F34:F42" si="37">IF(E34,E34/$E$46,"")</f>
        <v>0.6760553530315605</v>
      </c>
      <c r="J34" s="100" t="s">
        <v>3</v>
      </c>
      <c r="K34" s="101"/>
      <c r="L34" s="54">
        <f>B25</f>
        <v>2</v>
      </c>
      <c r="M34" s="8">
        <f t="shared" ref="M34:M39" si="38">IF(L34,L34/$L$40,"")</f>
        <v>8.2644628099173556E-3</v>
      </c>
      <c r="N34" s="55">
        <f>D25</f>
        <v>67428.61</v>
      </c>
      <c r="O34" s="55">
        <f>E25</f>
        <v>81588.62</v>
      </c>
      <c r="P34" s="56">
        <f t="shared" ref="P34:P39" si="39">IF(O34,O34/$O$40,"")</f>
        <v>4.0837965172199606E-2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6" t="s">
        <v>1</v>
      </c>
      <c r="K35" s="97"/>
      <c r="L35" s="57">
        <f>G25</f>
        <v>184</v>
      </c>
      <c r="M35" s="8">
        <f t="shared" si="38"/>
        <v>0.76033057851239672</v>
      </c>
      <c r="N35" s="58">
        <f>I25</f>
        <v>1097730.7200000002</v>
      </c>
      <c r="O35" s="58">
        <f>J25</f>
        <v>1291866.5099999998</v>
      </c>
      <c r="P35" s="56">
        <f t="shared" si="39"/>
        <v>0.64662448687710428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6" t="s">
        <v>2</v>
      </c>
      <c r="K36" s="97"/>
      <c r="L36" s="57">
        <f>L25</f>
        <v>56</v>
      </c>
      <c r="M36" s="8">
        <f t="shared" si="38"/>
        <v>0.23140495867768596</v>
      </c>
      <c r="N36" s="58">
        <f>N25</f>
        <v>518817.37</v>
      </c>
      <c r="O36" s="58">
        <f>O25</f>
        <v>624406.89999999991</v>
      </c>
      <c r="P36" s="56">
        <f t="shared" si="39"/>
        <v>0.31253754795069605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6" t="s">
        <v>34</v>
      </c>
      <c r="K37" s="97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6" t="s">
        <v>5</v>
      </c>
      <c r="K38" s="97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3</v>
      </c>
      <c r="C39" s="8">
        <f t="shared" si="34"/>
        <v>1.2396694214876033E-2</v>
      </c>
      <c r="D39" s="13">
        <f t="shared" si="35"/>
        <v>131869.79999999999</v>
      </c>
      <c r="E39" s="22">
        <f t="shared" si="36"/>
        <v>156622.46000000002</v>
      </c>
      <c r="F39" s="21">
        <f t="shared" si="37"/>
        <v>7.8395033114473892E-2</v>
      </c>
      <c r="G39" s="24"/>
      <c r="J39" s="96" t="s">
        <v>4</v>
      </c>
      <c r="K39" s="97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14">
        <f t="shared" si="36"/>
        <v>0</v>
      </c>
      <c r="F40" s="21" t="str">
        <f t="shared" si="37"/>
        <v/>
      </c>
      <c r="G40" s="24"/>
      <c r="J40" s="98" t="s">
        <v>0</v>
      </c>
      <c r="K40" s="99"/>
      <c r="L40" s="79">
        <f>SUM(L34:L39)</f>
        <v>242</v>
      </c>
      <c r="M40" s="17">
        <f>SUM(M34:M39)</f>
        <v>1</v>
      </c>
      <c r="N40" s="80">
        <f>SUM(N34:N39)</f>
        <v>1683976.7000000002</v>
      </c>
      <c r="O40" s="81">
        <f>SUM(O34:O39)</f>
        <v>1997862.0299999998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222</v>
      </c>
      <c r="C41" s="8">
        <f t="shared" si="34"/>
        <v>0.9173553719008265</v>
      </c>
      <c r="D41" s="13">
        <f t="shared" si="35"/>
        <v>419659.44000000006</v>
      </c>
      <c r="E41" s="14">
        <f t="shared" si="36"/>
        <v>490574.25</v>
      </c>
      <c r="F41" s="21">
        <f t="shared" si="37"/>
        <v>0.24554961385396568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242</v>
      </c>
      <c r="C46" s="17">
        <f>SUM(C34:C45)</f>
        <v>1</v>
      </c>
      <c r="D46" s="18">
        <f>SUM(D34:D45)</f>
        <v>1683976.7000000002</v>
      </c>
      <c r="E46" s="18">
        <f>SUM(E34:E45)</f>
        <v>1997862.03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">
      <c r="B48" s="25"/>
      <c r="H48" s="25"/>
      <c r="N48" s="25"/>
    </row>
    <row r="49" spans="2:14" s="24" customFormat="1" ht="14.4" x14ac:dyDescent="0.3">
      <c r="B49" s="25"/>
      <c r="H49" s="25"/>
      <c r="N49" s="25"/>
    </row>
    <row r="50" spans="2:14" s="24" customFormat="1" ht="14.4" x14ac:dyDescent="0.3">
      <c r="B50" s="25"/>
      <c r="H50" s="25"/>
      <c r="N50" s="25"/>
    </row>
    <row r="51" spans="2:14" s="24" customFormat="1" ht="14.4" x14ac:dyDescent="0.3">
      <c r="B51" s="25"/>
      <c r="H51" s="25"/>
      <c r="N51" s="25"/>
    </row>
    <row r="52" spans="2:14" s="24" customFormat="1" ht="14.4" x14ac:dyDescent="0.3">
      <c r="B52" s="25"/>
      <c r="H52" s="25"/>
      <c r="N52" s="25"/>
    </row>
    <row r="53" spans="2:14" s="24" customFormat="1" ht="14.4" x14ac:dyDescent="0.3">
      <c r="B53" s="25"/>
      <c r="H53" s="25"/>
      <c r="N53" s="25"/>
    </row>
    <row r="54" spans="2:14" s="24" customFormat="1" ht="14.4" x14ac:dyDescent="0.3">
      <c r="B54" s="25"/>
      <c r="H54" s="25"/>
      <c r="N54" s="25"/>
    </row>
    <row r="55" spans="2:14" s="24" customFormat="1" ht="14.4" x14ac:dyDescent="0.3">
      <c r="B55" s="25"/>
      <c r="H55" s="25"/>
      <c r="N55" s="25"/>
    </row>
    <row r="56" spans="2:14" s="24" customFormat="1" ht="14.4" x14ac:dyDescent="0.3">
      <c r="B56" s="25"/>
      <c r="H56" s="25"/>
      <c r="N56" s="25"/>
    </row>
    <row r="57" spans="2:14" s="24" customFormat="1" x14ac:dyDescent="0.35">
      <c r="B57" s="25"/>
      <c r="H57" s="25"/>
      <c r="N57" s="25"/>
    </row>
    <row r="58" spans="2:14" s="24" customFormat="1" x14ac:dyDescent="0.35">
      <c r="B58" s="25"/>
      <c r="H58" s="25"/>
      <c r="N58" s="25"/>
    </row>
    <row r="59" spans="2:14" s="24" customFormat="1" x14ac:dyDescent="0.35">
      <c r="B59" s="25"/>
      <c r="H59" s="25"/>
      <c r="N59" s="25"/>
    </row>
    <row r="60" spans="2:14" s="24" customFormat="1" x14ac:dyDescent="0.35">
      <c r="B60" s="25"/>
      <c r="H60" s="25"/>
      <c r="N60" s="25"/>
    </row>
    <row r="61" spans="2:14" s="24" customFormat="1" x14ac:dyDescent="0.35">
      <c r="B61" s="25"/>
      <c r="H61" s="25"/>
      <c r="N61" s="25"/>
    </row>
    <row r="62" spans="2:14" s="24" customFormat="1" x14ac:dyDescent="0.35">
      <c r="B62" s="25"/>
      <c r="H62" s="25"/>
      <c r="N62" s="25"/>
    </row>
    <row r="63" spans="2:14" s="24" customFormat="1" x14ac:dyDescent="0.35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5" zoomScale="80" zoomScaleNormal="80" workbookViewId="0">
      <selection activeCell="E40" sqref="E40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45246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Barcelona Activa SAU SPM (BASA)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4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4">
      <c r="A12" s="138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27</v>
      </c>
      <c r="H13" s="20">
        <f t="shared" ref="H13:H23" si="2">IF(G13,G13/$G$25,"")</f>
        <v>0.1875</v>
      </c>
      <c r="I13" s="4">
        <v>440567.86</v>
      </c>
      <c r="J13" s="5">
        <v>507629.95</v>
      </c>
      <c r="K13" s="21">
        <f t="shared" ref="K13:K23" si="3">IF(J13,J13/$J$25,"")</f>
        <v>0.64609989586390393</v>
      </c>
      <c r="L13" s="1">
        <v>1</v>
      </c>
      <c r="M13" s="20">
        <f t="shared" ref="M13:M23" si="4">IF(L13,L13/$L$25,"")</f>
        <v>2.0833333333333332E-2</v>
      </c>
      <c r="N13" s="4">
        <v>48907.5</v>
      </c>
      <c r="O13" s="5">
        <v>59178.080000000002</v>
      </c>
      <c r="P13" s="21">
        <f t="shared" ref="P13:P23" si="5">IF(O13,O13/$O$25,"")</f>
        <v>0.26683159841326087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1</v>
      </c>
      <c r="M15" s="20">
        <f t="shared" si="4"/>
        <v>2.0833333333333332E-2</v>
      </c>
      <c r="N15" s="6">
        <v>28963.69</v>
      </c>
      <c r="O15" s="7">
        <v>35046.06</v>
      </c>
      <c r="P15" s="21">
        <f t="shared" si="5"/>
        <v>0.15802128436554624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6.9444444444444441E-3</v>
      </c>
      <c r="I19" s="6">
        <v>60000</v>
      </c>
      <c r="J19" s="7">
        <v>72600</v>
      </c>
      <c r="K19" s="21">
        <f t="shared" si="3"/>
        <v>9.2403634654967509E-2</v>
      </c>
      <c r="L19" s="2">
        <v>1</v>
      </c>
      <c r="M19" s="20">
        <f t="shared" si="4"/>
        <v>2.0833333333333332E-2</v>
      </c>
      <c r="N19" s="6">
        <v>7560.1</v>
      </c>
      <c r="O19" s="7">
        <v>9147.7199999999993</v>
      </c>
      <c r="P19" s="21">
        <f t="shared" si="5"/>
        <v>4.1246704006567207E-2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1</v>
      </c>
      <c r="D20" s="65">
        <v>11883.56</v>
      </c>
      <c r="E20" s="66">
        <v>14379.11</v>
      </c>
      <c r="F20" s="21">
        <f t="shared" si="1"/>
        <v>1</v>
      </c>
      <c r="G20" s="64">
        <v>116</v>
      </c>
      <c r="H20" s="62">
        <f t="shared" si="2"/>
        <v>0.80555555555555558</v>
      </c>
      <c r="I20" s="65">
        <v>190332.33</v>
      </c>
      <c r="J20" s="66">
        <v>205453.43</v>
      </c>
      <c r="K20" s="63">
        <f t="shared" si="3"/>
        <v>0.26149646948112865</v>
      </c>
      <c r="L20" s="64">
        <v>45</v>
      </c>
      <c r="M20" s="62">
        <f t="shared" si="4"/>
        <v>0.9375</v>
      </c>
      <c r="N20" s="65">
        <v>98000.05</v>
      </c>
      <c r="O20" s="66">
        <v>118408.77</v>
      </c>
      <c r="P20" s="63">
        <f t="shared" si="5"/>
        <v>0.53390041321462567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1</v>
      </c>
      <c r="C25" s="17">
        <f t="shared" si="22"/>
        <v>1</v>
      </c>
      <c r="D25" s="18">
        <f t="shared" si="22"/>
        <v>11883.56</v>
      </c>
      <c r="E25" s="18">
        <f t="shared" si="22"/>
        <v>14379.11</v>
      </c>
      <c r="F25" s="19">
        <f t="shared" si="22"/>
        <v>1</v>
      </c>
      <c r="G25" s="16">
        <f t="shared" si="22"/>
        <v>144</v>
      </c>
      <c r="H25" s="17">
        <f t="shared" si="22"/>
        <v>1</v>
      </c>
      <c r="I25" s="18">
        <f t="shared" si="22"/>
        <v>690900.19</v>
      </c>
      <c r="J25" s="18">
        <f t="shared" si="22"/>
        <v>785683.37999999989</v>
      </c>
      <c r="K25" s="19">
        <f t="shared" si="22"/>
        <v>1</v>
      </c>
      <c r="L25" s="16">
        <f t="shared" si="22"/>
        <v>48</v>
      </c>
      <c r="M25" s="17">
        <f t="shared" si="22"/>
        <v>1</v>
      </c>
      <c r="N25" s="18">
        <f t="shared" si="22"/>
        <v>183431.34000000003</v>
      </c>
      <c r="O25" s="18">
        <f t="shared" si="22"/>
        <v>221780.63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5" hidden="1" customHeight="1" x14ac:dyDescent="0.3">
      <c r="A27" s="143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5" t="str">
        <f>'CONTRACTACIO 1r TR 2023'!A28:Q28</f>
        <v>https://bcnroc.ajuntament.barcelona.cat/jspui/bitstream/11703/128073/5/GM_pressupost-general_2023.pdf#page=269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28</v>
      </c>
      <c r="C34" s="8">
        <f t="shared" ref="C34:C42" si="24">IF(B34,B34/$B$46,"")</f>
        <v>0.14507772020725387</v>
      </c>
      <c r="D34" s="10">
        <f t="shared" ref="D34:D45" si="25">D13+I13+N13+S13+AC13+X13</f>
        <v>489475.36</v>
      </c>
      <c r="E34" s="11">
        <f t="shared" ref="E34:E45" si="26">E13+J13+O13+T13+AD13+Y13</f>
        <v>566808.03</v>
      </c>
      <c r="F34" s="21">
        <f t="shared" ref="F34:F43" si="27">IF(E34,E34/$E$46,"")</f>
        <v>0.5546918297986877</v>
      </c>
      <c r="J34" s="100" t="s">
        <v>3</v>
      </c>
      <c r="K34" s="101"/>
      <c r="L34" s="54">
        <f>B25</f>
        <v>1</v>
      </c>
      <c r="M34" s="8">
        <f>IF(L34,L34/$L$40,"")</f>
        <v>5.1813471502590676E-3</v>
      </c>
      <c r="N34" s="55">
        <f>D25</f>
        <v>11883.56</v>
      </c>
      <c r="O34" s="55">
        <f>E25</f>
        <v>14379.11</v>
      </c>
      <c r="P34" s="56">
        <f>IF(O34,O34/$O$40,"")</f>
        <v>1.4071739309650588E-2</v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6" t="s">
        <v>1</v>
      </c>
      <c r="K35" s="97"/>
      <c r="L35" s="57">
        <f>G25</f>
        <v>144</v>
      </c>
      <c r="M35" s="8">
        <f>IF(L35,L35/$L$40,"")</f>
        <v>0.74611398963730569</v>
      </c>
      <c r="N35" s="58">
        <f>I25</f>
        <v>690900.19</v>
      </c>
      <c r="O35" s="58">
        <f>J25</f>
        <v>785683.37999999989</v>
      </c>
      <c r="P35" s="56">
        <f>IF(O35,O35/$O$40,"")</f>
        <v>0.76888845716356147</v>
      </c>
    </row>
    <row r="36" spans="1:33" ht="30" customHeight="1" x14ac:dyDescent="0.3">
      <c r="A36" s="41" t="s">
        <v>19</v>
      </c>
      <c r="B36" s="12">
        <f t="shared" si="23"/>
        <v>1</v>
      </c>
      <c r="C36" s="8">
        <f t="shared" si="24"/>
        <v>5.1813471502590676E-3</v>
      </c>
      <c r="D36" s="13">
        <f t="shared" si="25"/>
        <v>28963.69</v>
      </c>
      <c r="E36" s="14">
        <f t="shared" si="26"/>
        <v>35046.06</v>
      </c>
      <c r="F36" s="21">
        <f t="shared" si="27"/>
        <v>3.4296908511748846E-2</v>
      </c>
      <c r="G36" s="24"/>
      <c r="J36" s="96" t="s">
        <v>2</v>
      </c>
      <c r="K36" s="97"/>
      <c r="L36" s="57">
        <f>L25</f>
        <v>48</v>
      </c>
      <c r="M36" s="8">
        <f>IF(L36,L36/$L$40,"")</f>
        <v>0.24870466321243523</v>
      </c>
      <c r="N36" s="58">
        <f>N25</f>
        <v>183431.34000000003</v>
      </c>
      <c r="O36" s="58">
        <f>O25</f>
        <v>221780.63</v>
      </c>
      <c r="P36" s="56">
        <f>IF(O36,O36/$O$40,"")</f>
        <v>0.21703980352678798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6" t="s">
        <v>34</v>
      </c>
      <c r="K37" s="97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6" t="s">
        <v>5</v>
      </c>
      <c r="K38" s="97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6" t="s">
        <v>4</v>
      </c>
      <c r="K39" s="97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2</v>
      </c>
      <c r="C40" s="8">
        <f t="shared" si="24"/>
        <v>1.0362694300518135E-2</v>
      </c>
      <c r="D40" s="13">
        <f t="shared" si="25"/>
        <v>67560.100000000006</v>
      </c>
      <c r="E40" s="14">
        <f t="shared" si="26"/>
        <v>81747.72</v>
      </c>
      <c r="F40" s="21">
        <f t="shared" si="27"/>
        <v>8.0000264619876277E-2</v>
      </c>
      <c r="G40" s="24"/>
      <c r="J40" s="98" t="s">
        <v>0</v>
      </c>
      <c r="K40" s="99"/>
      <c r="L40" s="79">
        <f>SUM(L34:L39)</f>
        <v>193</v>
      </c>
      <c r="M40" s="17">
        <f>SUM(M34:M39)</f>
        <v>1</v>
      </c>
      <c r="N40" s="80">
        <f>SUM(N34:N39)</f>
        <v>886215.09000000008</v>
      </c>
      <c r="O40" s="81">
        <f>SUM(O34:O39)</f>
        <v>1021843.1199999999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162</v>
      </c>
      <c r="C41" s="8">
        <f t="shared" si="24"/>
        <v>0.8393782383419689</v>
      </c>
      <c r="D41" s="13">
        <f t="shared" si="25"/>
        <v>300215.94</v>
      </c>
      <c r="E41" s="14">
        <f t="shared" si="26"/>
        <v>338241.31</v>
      </c>
      <c r="F41" s="21">
        <f t="shared" si="27"/>
        <v>0.33101099706968712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193</v>
      </c>
      <c r="C46" s="17">
        <f>SUM(C34:C45)</f>
        <v>1</v>
      </c>
      <c r="D46" s="18">
        <f>SUM(D34:D45)</f>
        <v>886215.09000000008</v>
      </c>
      <c r="E46" s="18">
        <f>SUM(E34:E45)</f>
        <v>1021843.1200000001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">
      <c r="B48" s="25"/>
      <c r="H48" s="25"/>
      <c r="N48" s="25"/>
    </row>
    <row r="49" spans="2:14" s="24" customFormat="1" ht="14.4" x14ac:dyDescent="0.3">
      <c r="B49" s="25"/>
      <c r="H49" s="25"/>
      <c r="N49" s="25"/>
    </row>
    <row r="50" spans="2:14" s="24" customFormat="1" ht="14.4" x14ac:dyDescent="0.3">
      <c r="B50" s="25"/>
      <c r="H50" s="25"/>
      <c r="N50" s="25"/>
    </row>
    <row r="51" spans="2:14" s="24" customFormat="1" ht="14.4" x14ac:dyDescent="0.3">
      <c r="B51" s="25"/>
      <c r="H51" s="25"/>
      <c r="N51" s="25"/>
    </row>
    <row r="52" spans="2:14" s="24" customFormat="1" ht="14.4" x14ac:dyDescent="0.3">
      <c r="B52" s="25"/>
      <c r="H52" s="25"/>
      <c r="N52" s="25"/>
    </row>
    <row r="53" spans="2:14" s="24" customFormat="1" ht="14.4" x14ac:dyDescent="0.3">
      <c r="B53" s="25"/>
      <c r="H53" s="25"/>
      <c r="N53" s="25"/>
    </row>
    <row r="54" spans="2:14" s="24" customFormat="1" ht="14.4" x14ac:dyDescent="0.3">
      <c r="B54" s="25"/>
      <c r="H54" s="25"/>
      <c r="N54" s="25"/>
    </row>
    <row r="55" spans="2:14" s="24" customFormat="1" ht="14.4" x14ac:dyDescent="0.3">
      <c r="B55" s="25"/>
      <c r="H55" s="25"/>
      <c r="N55" s="25"/>
    </row>
    <row r="56" spans="2:14" s="24" customFormat="1" ht="14.4" x14ac:dyDescent="0.3">
      <c r="B56" s="25"/>
      <c r="H56" s="25"/>
      <c r="N56" s="25"/>
    </row>
    <row r="57" spans="2:14" s="24" customFormat="1" ht="14.4" x14ac:dyDescent="0.3">
      <c r="B57" s="25"/>
      <c r="H57" s="25"/>
      <c r="N57" s="25"/>
    </row>
    <row r="58" spans="2:14" s="24" customFormat="1" ht="14.4" x14ac:dyDescent="0.3">
      <c r="B58" s="25"/>
      <c r="H58" s="25"/>
      <c r="N58" s="25"/>
    </row>
    <row r="59" spans="2:14" s="24" customFormat="1" ht="14.4" x14ac:dyDescent="0.3">
      <c r="B59" s="25"/>
      <c r="H59" s="25"/>
      <c r="N59" s="25"/>
    </row>
    <row r="60" spans="2:14" s="24" customFormat="1" ht="14.4" x14ac:dyDescent="0.3">
      <c r="B60" s="25"/>
      <c r="H60" s="25"/>
      <c r="N60" s="25"/>
    </row>
    <row r="61" spans="2:14" s="24" customFormat="1" ht="14.4" x14ac:dyDescent="0.3">
      <c r="B61" s="25"/>
      <c r="H61" s="25"/>
      <c r="N61" s="25"/>
    </row>
    <row r="62" spans="2:14" s="24" customFormat="1" ht="14.4" x14ac:dyDescent="0.3">
      <c r="B62" s="25"/>
      <c r="H62" s="25"/>
      <c r="N62" s="25"/>
    </row>
    <row r="63" spans="2:14" s="24" customFormat="1" ht="14.4" x14ac:dyDescent="0.3">
      <c r="B63" s="25"/>
      <c r="H63" s="25"/>
      <c r="N63" s="25"/>
    </row>
    <row r="64" spans="2:14" s="24" customFormat="1" x14ac:dyDescent="0.35">
      <c r="B64" s="25"/>
      <c r="H64" s="25"/>
      <c r="N64" s="25"/>
    </row>
    <row r="65" spans="2:14" s="24" customFormat="1" x14ac:dyDescent="0.35">
      <c r="B65" s="25"/>
      <c r="H65" s="25"/>
      <c r="N65" s="25"/>
    </row>
    <row r="66" spans="2:14" s="24" customFormat="1" x14ac:dyDescent="0.35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4" zoomScale="80" zoomScaleNormal="80" workbookViewId="0">
      <selection activeCell="I12" sqref="I12"/>
    </sheetView>
  </sheetViews>
  <sheetFormatPr defaultColWidth="9.08984375" defaultRowHeight="14.5" x14ac:dyDescent="0.35"/>
  <cols>
    <col min="1" max="1" width="26.08984375" style="26" customWidth="1"/>
    <col min="2" max="2" width="11.54296875" style="59" customWidth="1"/>
    <col min="3" max="3" width="10.6328125" style="26" customWidth="1"/>
    <col min="4" max="4" width="19.08984375" style="26" customWidth="1"/>
    <col min="5" max="5" width="18.0898437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2" width="11.453125" style="26" customWidth="1"/>
    <col min="13" max="13" width="10.6328125" style="26" customWidth="1"/>
    <col min="14" max="14" width="18.9062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7.36328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5" customHeight="1" x14ac:dyDescent="0.3">
      <c r="B4" s="25"/>
      <c r="H4" s="25"/>
      <c r="N4" s="25"/>
    </row>
    <row r="5" spans="1:31" s="24" customFormat="1" ht="30.75" customHeight="1" x14ac:dyDescent="0.35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45387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Barcelona Activa SAU SPM (BASA)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2" t="s">
        <v>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4"/>
    </row>
    <row r="11" spans="1:31" ht="30" customHeight="1" thickBot="1" x14ac:dyDescent="0.4">
      <c r="A11" s="137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7" t="s">
        <v>5</v>
      </c>
      <c r="W11" s="118"/>
      <c r="X11" s="118"/>
      <c r="Y11" s="118"/>
      <c r="Z11" s="119"/>
      <c r="AA11" s="114" t="s">
        <v>4</v>
      </c>
      <c r="AB11" s="115"/>
      <c r="AC11" s="115"/>
      <c r="AD11" s="115"/>
      <c r="AE11" s="116"/>
    </row>
    <row r="12" spans="1:31" ht="39" customHeight="1" thickBot="1" x14ac:dyDescent="0.4">
      <c r="A12" s="138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>
        <v>3</v>
      </c>
      <c r="C13" s="20">
        <f t="shared" ref="C13:C21" si="0">IF(B13,B13/$B$25,"")</f>
        <v>0.75</v>
      </c>
      <c r="D13" s="4">
        <v>124355.97</v>
      </c>
      <c r="E13" s="5">
        <v>150470.73000000001</v>
      </c>
      <c r="F13" s="21">
        <f t="shared" ref="F13:F24" si="1">IF(E13,E13/$E$25,"")</f>
        <v>0.83118451974814567</v>
      </c>
      <c r="G13" s="1">
        <v>19</v>
      </c>
      <c r="H13" s="20">
        <f t="shared" ref="H13:H21" si="2">IF(G13,G13/$G$25,"")</f>
        <v>0.12751677852348994</v>
      </c>
      <c r="I13" s="4">
        <v>685553.14</v>
      </c>
      <c r="J13" s="5">
        <v>800334.99</v>
      </c>
      <c r="K13" s="21">
        <f t="shared" ref="K13:K21" si="3">IF(J13,J13/$J$25,"")</f>
        <v>0.63495575909287827</v>
      </c>
      <c r="L13" s="1">
        <v>13</v>
      </c>
      <c r="M13" s="20">
        <f>IF(L13,L13/$L$25,"")</f>
        <v>0.18571428571428572</v>
      </c>
      <c r="N13" s="4">
        <v>163069.73000000001</v>
      </c>
      <c r="O13" s="5">
        <v>197314.37</v>
      </c>
      <c r="P13" s="21">
        <f>IF(O13,O13/$O$25,"")</f>
        <v>0.4382234838743837</v>
      </c>
      <c r="Q13" s="1">
        <v>1</v>
      </c>
      <c r="R13" s="20">
        <f t="shared" ref="R13:R21" si="4">IF(Q13,Q13/$Q$25,"")</f>
        <v>1</v>
      </c>
      <c r="S13" s="4">
        <v>24000</v>
      </c>
      <c r="T13" s="5">
        <v>29040</v>
      </c>
      <c r="U13" s="21">
        <f t="shared" ref="U13:U24" si="5">IF(T13,T13/$T$25,"")</f>
        <v>1</v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>
        <v>3</v>
      </c>
      <c r="M15" s="20">
        <f>IF(L15,L15/$L$25,"")</f>
        <v>4.2857142857142858E-2</v>
      </c>
      <c r="N15" s="6">
        <v>95565.81</v>
      </c>
      <c r="O15" s="7">
        <v>112634.63</v>
      </c>
      <c r="P15" s="21">
        <f>IF(O15,O15/$O$25,"")</f>
        <v>0.2501548162128393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6.7114093959731542E-3</v>
      </c>
      <c r="I18" s="65">
        <v>123390</v>
      </c>
      <c r="J18" s="66">
        <v>123390</v>
      </c>
      <c r="K18" s="63">
        <f t="shared" si="3"/>
        <v>9.7892997424078948E-2</v>
      </c>
      <c r="L18" s="67">
        <v>1</v>
      </c>
      <c r="M18" s="62">
        <f>IF(L18,L18/$L$25,"")</f>
        <v>1.4285714285714285E-2</v>
      </c>
      <c r="N18" s="65">
        <v>26900</v>
      </c>
      <c r="O18" s="66">
        <v>32549</v>
      </c>
      <c r="P18" s="63">
        <f>IF(O18,O18/$O$25,"")</f>
        <v>7.2289393705219321E-2</v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2.6845637583892617E-2</v>
      </c>
      <c r="I19" s="6">
        <v>61784.85</v>
      </c>
      <c r="J19" s="7">
        <v>74759.679999999993</v>
      </c>
      <c r="K19" s="21">
        <f t="shared" si="3"/>
        <v>5.9311525744914217E-2</v>
      </c>
      <c r="L19" s="2">
        <v>1</v>
      </c>
      <c r="M19" s="20">
        <f>IF(L19,L19/$L$25,"")</f>
        <v>1.4285714285714285E-2</v>
      </c>
      <c r="N19" s="6">
        <v>6751.65</v>
      </c>
      <c r="O19" s="7">
        <v>8169.5</v>
      </c>
      <c r="P19" s="21">
        <f>IF(O19,O19/$O$25,"")</f>
        <v>1.8143973758787957E-2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0.25</v>
      </c>
      <c r="D20" s="65">
        <v>25256.98</v>
      </c>
      <c r="E20" s="66">
        <v>30560.95</v>
      </c>
      <c r="F20" s="21">
        <f t="shared" si="1"/>
        <v>0.16881548025185425</v>
      </c>
      <c r="G20" s="64">
        <v>125</v>
      </c>
      <c r="H20" s="62">
        <f t="shared" si="2"/>
        <v>0.83892617449664431</v>
      </c>
      <c r="I20" s="65">
        <v>226459.85</v>
      </c>
      <c r="J20" s="66">
        <v>261973.21</v>
      </c>
      <c r="K20" s="63">
        <f t="shared" si="3"/>
        <v>0.20783971773812865</v>
      </c>
      <c r="L20" s="64">
        <v>52</v>
      </c>
      <c r="M20" s="62">
        <f>IF(L20,L20/$L$25,"")</f>
        <v>0.74285714285714288</v>
      </c>
      <c r="N20" s="65">
        <v>82672.14</v>
      </c>
      <c r="O20" s="66">
        <v>99592.19</v>
      </c>
      <c r="P20" s="63">
        <f>IF(O20,O20/$O$25,"")</f>
        <v>0.22118833244876973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5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5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4</v>
      </c>
      <c r="C25" s="17">
        <f t="shared" si="30"/>
        <v>1</v>
      </c>
      <c r="D25" s="18">
        <f t="shared" si="30"/>
        <v>149612.95000000001</v>
      </c>
      <c r="E25" s="18">
        <f t="shared" si="30"/>
        <v>181031.68000000002</v>
      </c>
      <c r="F25" s="19">
        <f t="shared" si="30"/>
        <v>0.99999999999999989</v>
      </c>
      <c r="G25" s="16">
        <f t="shared" si="30"/>
        <v>149</v>
      </c>
      <c r="H25" s="17">
        <f t="shared" si="30"/>
        <v>1</v>
      </c>
      <c r="I25" s="18">
        <f t="shared" si="30"/>
        <v>1097187.8400000001</v>
      </c>
      <c r="J25" s="18">
        <f t="shared" si="30"/>
        <v>1260457.8799999999</v>
      </c>
      <c r="K25" s="19">
        <f t="shared" si="30"/>
        <v>1</v>
      </c>
      <c r="L25" s="16">
        <f t="shared" si="30"/>
        <v>70</v>
      </c>
      <c r="M25" s="17">
        <f t="shared" si="30"/>
        <v>1</v>
      </c>
      <c r="N25" s="18">
        <f t="shared" si="30"/>
        <v>374959.33000000007</v>
      </c>
      <c r="O25" s="18">
        <f t="shared" si="30"/>
        <v>450259.69</v>
      </c>
      <c r="P25" s="19">
        <f t="shared" si="30"/>
        <v>1</v>
      </c>
      <c r="Q25" s="16">
        <f t="shared" si="30"/>
        <v>1</v>
      </c>
      <c r="R25" s="17">
        <f t="shared" si="30"/>
        <v>1</v>
      </c>
      <c r="S25" s="18">
        <f t="shared" si="30"/>
        <v>24000</v>
      </c>
      <c r="T25" s="18">
        <f t="shared" si="30"/>
        <v>29040</v>
      </c>
      <c r="U25" s="19">
        <f t="shared" si="30"/>
        <v>1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5" hidden="1" customHeight="1" x14ac:dyDescent="0.3">
      <c r="A27" s="143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5" t="str">
        <f>'CONTRACTACIO 1r TR 2023'!A28:Q28</f>
        <v>https://bcnroc.ajuntament.barcelona.cat/jspui/bitstream/11703/128073/5/GM_pressupost-general_2023.pdf#page=269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5">
      <c r="A31" s="120" t="s">
        <v>10</v>
      </c>
      <c r="B31" s="125" t="s">
        <v>17</v>
      </c>
      <c r="C31" s="126"/>
      <c r="D31" s="126"/>
      <c r="E31" s="126"/>
      <c r="F31" s="127"/>
      <c r="G31" s="24"/>
      <c r="J31" s="131" t="s">
        <v>15</v>
      </c>
      <c r="K31" s="132"/>
      <c r="L31" s="125" t="s">
        <v>16</v>
      </c>
      <c r="M31" s="126"/>
      <c r="N31" s="126"/>
      <c r="O31" s="126"/>
      <c r="P31" s="127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4">
      <c r="A32" s="121"/>
      <c r="B32" s="140"/>
      <c r="C32" s="141"/>
      <c r="D32" s="141"/>
      <c r="E32" s="141"/>
      <c r="F32" s="142"/>
      <c r="G32" s="24"/>
      <c r="J32" s="133"/>
      <c r="K32" s="134"/>
      <c r="L32" s="128"/>
      <c r="M32" s="129"/>
      <c r="N32" s="129"/>
      <c r="O32" s="129"/>
      <c r="P32" s="130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4">
      <c r="A33" s="122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5"/>
      <c r="K33" s="136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36</v>
      </c>
      <c r="C34" s="8">
        <f t="shared" ref="C34:C45" si="32">IF(B34,B34/$B$46,"")</f>
        <v>0.16071428571428573</v>
      </c>
      <c r="D34" s="10">
        <f t="shared" ref="D34:D42" si="33">D13+I13+N13+S13+AC13+X13</f>
        <v>996978.84</v>
      </c>
      <c r="E34" s="11">
        <f t="shared" ref="E34:E42" si="34">E13+J13+O13+T13+AD13+Y13</f>
        <v>1177160.0899999999</v>
      </c>
      <c r="F34" s="21">
        <f t="shared" ref="F34:F42" si="35">IF(E34,E34/$E$46,"")</f>
        <v>0.61285228975537021</v>
      </c>
      <c r="J34" s="100" t="s">
        <v>3</v>
      </c>
      <c r="K34" s="101"/>
      <c r="L34" s="54">
        <f>B25</f>
        <v>4</v>
      </c>
      <c r="M34" s="8">
        <f t="shared" ref="M34:M39" si="36">IF(L34,L34/$L$40,"")</f>
        <v>1.7857142857142856E-2</v>
      </c>
      <c r="N34" s="55">
        <f>D25</f>
        <v>149612.95000000001</v>
      </c>
      <c r="O34" s="55">
        <f>E25</f>
        <v>181031.68000000002</v>
      </c>
      <c r="P34" s="56">
        <f t="shared" ref="P34:P39" si="37">IF(O34,O34/$O$40,"")</f>
        <v>9.4248590781107325E-2</v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6" t="s">
        <v>1</v>
      </c>
      <c r="K35" s="97"/>
      <c r="L35" s="57">
        <f>G25</f>
        <v>149</v>
      </c>
      <c r="M35" s="8">
        <f t="shared" si="36"/>
        <v>0.6651785714285714</v>
      </c>
      <c r="N35" s="58">
        <f>I25</f>
        <v>1097187.8400000001</v>
      </c>
      <c r="O35" s="58">
        <f>J25</f>
        <v>1260457.8799999999</v>
      </c>
      <c r="P35" s="56">
        <f t="shared" si="37"/>
        <v>0.65621872883763799</v>
      </c>
    </row>
    <row r="36" spans="1:33" ht="30" customHeight="1" x14ac:dyDescent="0.3">
      <c r="A36" s="41" t="s">
        <v>19</v>
      </c>
      <c r="B36" s="12">
        <f t="shared" si="31"/>
        <v>3</v>
      </c>
      <c r="C36" s="8">
        <f t="shared" si="32"/>
        <v>1.3392857142857142E-2</v>
      </c>
      <c r="D36" s="13">
        <f t="shared" si="33"/>
        <v>95565.81</v>
      </c>
      <c r="E36" s="14">
        <f t="shared" si="34"/>
        <v>112634.63</v>
      </c>
      <c r="F36" s="21">
        <f t="shared" si="35"/>
        <v>5.8639764877901117E-2</v>
      </c>
      <c r="G36" s="24"/>
      <c r="J36" s="96" t="s">
        <v>2</v>
      </c>
      <c r="K36" s="97"/>
      <c r="L36" s="57">
        <f>L25</f>
        <v>70</v>
      </c>
      <c r="M36" s="8">
        <f t="shared" si="36"/>
        <v>0.3125</v>
      </c>
      <c r="N36" s="58">
        <f>N25</f>
        <v>374959.33000000007</v>
      </c>
      <c r="O36" s="58">
        <f>O25</f>
        <v>450259.69</v>
      </c>
      <c r="P36" s="56">
        <f t="shared" si="37"/>
        <v>0.23441389522562148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6" t="s">
        <v>34</v>
      </c>
      <c r="K37" s="97"/>
      <c r="L37" s="57">
        <f>Q25</f>
        <v>1</v>
      </c>
      <c r="M37" s="8">
        <f t="shared" si="36"/>
        <v>4.464285714285714E-3</v>
      </c>
      <c r="N37" s="58">
        <f>S25</f>
        <v>24000</v>
      </c>
      <c r="O37" s="58">
        <f>T25</f>
        <v>29040</v>
      </c>
      <c r="P37" s="56">
        <f t="shared" si="37"/>
        <v>1.5118785155633292E-2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6" t="s">
        <v>5</v>
      </c>
      <c r="K38" s="97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2</v>
      </c>
      <c r="C39" s="8">
        <f t="shared" si="32"/>
        <v>8.9285714285714281E-3</v>
      </c>
      <c r="D39" s="13">
        <f t="shared" si="33"/>
        <v>150290</v>
      </c>
      <c r="E39" s="22">
        <f t="shared" si="34"/>
        <v>155939</v>
      </c>
      <c r="F39" s="21">
        <f t="shared" si="35"/>
        <v>8.1184856693674243E-2</v>
      </c>
      <c r="G39" s="24"/>
      <c r="J39" s="96" t="s">
        <v>4</v>
      </c>
      <c r="K39" s="97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5</v>
      </c>
      <c r="C40" s="8">
        <f t="shared" si="32"/>
        <v>2.2321428571428572E-2</v>
      </c>
      <c r="D40" s="13">
        <f t="shared" si="33"/>
        <v>68536.5</v>
      </c>
      <c r="E40" s="14">
        <f t="shared" si="34"/>
        <v>82929.179999999993</v>
      </c>
      <c r="F40" s="21">
        <f t="shared" si="35"/>
        <v>4.31745335934174E-2</v>
      </c>
      <c r="G40" s="24"/>
      <c r="J40" s="98" t="s">
        <v>0</v>
      </c>
      <c r="K40" s="99"/>
      <c r="L40" s="79">
        <f>SUM(L34:L39)</f>
        <v>224</v>
      </c>
      <c r="M40" s="17">
        <f>SUM(M34:M39)</f>
        <v>1</v>
      </c>
      <c r="N40" s="80">
        <f>SUM(N34:N39)</f>
        <v>1645760.12</v>
      </c>
      <c r="O40" s="81">
        <f>SUM(O34:O39)</f>
        <v>1920789.2499999998</v>
      </c>
      <c r="P40" s="82">
        <f>SUM(P34:P39)</f>
        <v>1.0000000000000002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178</v>
      </c>
      <c r="C41" s="8">
        <f t="shared" si="32"/>
        <v>0.7946428571428571</v>
      </c>
      <c r="D41" s="13">
        <f t="shared" si="33"/>
        <v>334388.97000000003</v>
      </c>
      <c r="E41" s="14">
        <f t="shared" si="34"/>
        <v>392126.35</v>
      </c>
      <c r="F41" s="21">
        <f t="shared" si="35"/>
        <v>0.20414855507963722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5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5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224</v>
      </c>
      <c r="C46" s="17">
        <f>SUM(C34:C45)</f>
        <v>1</v>
      </c>
      <c r="D46" s="18">
        <f>SUM(D34:D45)</f>
        <v>1645760.1199999999</v>
      </c>
      <c r="E46" s="18">
        <f>SUM(E34:E45)</f>
        <v>1920789.2499999995</v>
      </c>
      <c r="F46" s="19">
        <f>SUM(F34:F45)</f>
        <v>1.0000000000000002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5" customHeight="1" x14ac:dyDescent="0.3">
      <c r="B48" s="25"/>
      <c r="H48" s="25"/>
      <c r="N48" s="25"/>
    </row>
    <row r="49" spans="2:14" s="24" customFormat="1" ht="14.4" x14ac:dyDescent="0.3">
      <c r="B49" s="25"/>
      <c r="H49" s="25"/>
      <c r="N49" s="25"/>
    </row>
    <row r="50" spans="2:14" s="24" customFormat="1" ht="14.4" x14ac:dyDescent="0.3">
      <c r="B50" s="25"/>
      <c r="H50" s="25"/>
      <c r="N50" s="25"/>
    </row>
    <row r="51" spans="2:14" s="24" customFormat="1" ht="14.4" x14ac:dyDescent="0.3">
      <c r="B51" s="25"/>
      <c r="H51" s="25"/>
      <c r="N51" s="25"/>
    </row>
    <row r="52" spans="2:14" s="24" customFormat="1" ht="14.4" x14ac:dyDescent="0.3">
      <c r="B52" s="25"/>
      <c r="H52" s="25"/>
      <c r="N52" s="25"/>
    </row>
    <row r="53" spans="2:14" s="24" customFormat="1" ht="14.4" x14ac:dyDescent="0.3">
      <c r="B53" s="25"/>
      <c r="H53" s="25"/>
      <c r="N53" s="25"/>
    </row>
    <row r="54" spans="2:14" s="24" customFormat="1" ht="14.4" x14ac:dyDescent="0.3">
      <c r="B54" s="25"/>
      <c r="H54" s="25"/>
      <c r="N54" s="25"/>
    </row>
    <row r="55" spans="2:14" s="24" customFormat="1" ht="14.4" x14ac:dyDescent="0.3">
      <c r="B55" s="25"/>
      <c r="H55" s="25"/>
      <c r="N55" s="25"/>
    </row>
    <row r="56" spans="2:14" s="24" customFormat="1" ht="14.4" x14ac:dyDescent="0.3">
      <c r="B56" s="25"/>
      <c r="H56" s="25"/>
      <c r="N56" s="25"/>
    </row>
    <row r="57" spans="2:14" s="24" customFormat="1" ht="14.4" x14ac:dyDescent="0.3">
      <c r="B57" s="25"/>
      <c r="H57" s="25"/>
      <c r="N57" s="25"/>
    </row>
    <row r="58" spans="2:14" s="24" customFormat="1" ht="14.4" x14ac:dyDescent="0.3">
      <c r="B58" s="25"/>
      <c r="H58" s="25"/>
      <c r="N58" s="25"/>
    </row>
    <row r="59" spans="2:14" s="24" customFormat="1" ht="14.4" x14ac:dyDescent="0.3">
      <c r="B59" s="25"/>
      <c r="H59" s="25"/>
      <c r="N59" s="25"/>
    </row>
    <row r="60" spans="2:14" s="24" customFormat="1" ht="14.4" x14ac:dyDescent="0.3">
      <c r="B60" s="25"/>
      <c r="H60" s="25"/>
      <c r="N60" s="25"/>
    </row>
    <row r="61" spans="2:14" s="24" customFormat="1" ht="14.4" x14ac:dyDescent="0.3">
      <c r="B61" s="25"/>
      <c r="H61" s="25"/>
      <c r="N61" s="25"/>
    </row>
    <row r="62" spans="2:14" s="24" customFormat="1" ht="14.4" x14ac:dyDescent="0.3">
      <c r="B62" s="25"/>
      <c r="H62" s="25"/>
      <c r="N62" s="25"/>
    </row>
    <row r="63" spans="2:14" s="24" customFormat="1" ht="14.4" x14ac:dyDescent="0.3">
      <c r="B63" s="25"/>
      <c r="H63" s="25"/>
      <c r="N63" s="25"/>
    </row>
    <row r="64" spans="2:14" s="24" customFormat="1" ht="14.4" x14ac:dyDescent="0.3">
      <c r="B64" s="25"/>
      <c r="H64" s="25"/>
      <c r="N64" s="25"/>
    </row>
    <row r="65" spans="2:14" s="24" customFormat="1" ht="14.4" x14ac:dyDescent="0.3">
      <c r="B65" s="25"/>
      <c r="H65" s="25"/>
      <c r="N65" s="25"/>
    </row>
    <row r="66" spans="2:14" s="24" customFormat="1" ht="14.4" x14ac:dyDescent="0.3">
      <c r="B66" s="25"/>
      <c r="H66" s="25"/>
      <c r="N66" s="25"/>
    </row>
    <row r="67" spans="2:14" s="24" customFormat="1" ht="14.4" x14ac:dyDescent="0.3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2:21" s="24" customFormat="1" x14ac:dyDescent="0.35">
      <c r="B97" s="25"/>
      <c r="H97" s="25"/>
      <c r="N97" s="25"/>
    </row>
    <row r="98" spans="2:21" s="24" customFormat="1" x14ac:dyDescent="0.35">
      <c r="B98" s="25"/>
      <c r="H98" s="25"/>
      <c r="N98" s="25"/>
    </row>
    <row r="99" spans="2:21" s="24" customFormat="1" x14ac:dyDescent="0.35">
      <c r="B99" s="25"/>
      <c r="H99" s="25"/>
      <c r="N99" s="25"/>
    </row>
    <row r="100" spans="2:21" s="24" customFormat="1" x14ac:dyDescent="0.35">
      <c r="B100" s="25"/>
      <c r="H100" s="25"/>
      <c r="N100" s="25"/>
    </row>
    <row r="101" spans="2:21" s="24" customFormat="1" x14ac:dyDescent="0.35">
      <c r="B101" s="25"/>
      <c r="H101" s="25"/>
      <c r="N101" s="25"/>
    </row>
    <row r="102" spans="2:21" s="24" customFormat="1" x14ac:dyDescent="0.35">
      <c r="B102" s="25"/>
      <c r="H102" s="25"/>
      <c r="N102" s="25"/>
    </row>
    <row r="103" spans="2:21" s="24" customFormat="1" x14ac:dyDescent="0.35">
      <c r="B103" s="25"/>
      <c r="H103" s="25"/>
      <c r="N103" s="25"/>
    </row>
    <row r="104" spans="2:21" s="24" customFormat="1" x14ac:dyDescent="0.35">
      <c r="B104" s="25"/>
      <c r="H104" s="25"/>
      <c r="N104" s="25"/>
    </row>
    <row r="105" spans="2:21" s="24" customFormat="1" x14ac:dyDescent="0.35">
      <c r="B105" s="25"/>
      <c r="H105" s="25"/>
      <c r="N105" s="25"/>
    </row>
    <row r="106" spans="2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9" zoomScale="80" zoomScaleNormal="80" workbookViewId="0">
      <selection activeCell="H43" sqref="H43"/>
    </sheetView>
  </sheetViews>
  <sheetFormatPr defaultColWidth="9.08984375" defaultRowHeight="14.5" x14ac:dyDescent="0.35"/>
  <cols>
    <col min="1" max="1" width="30.453125" style="26" customWidth="1"/>
    <col min="2" max="2" width="11.08984375" style="59" customWidth="1"/>
    <col min="3" max="3" width="10.6328125" style="26" customWidth="1"/>
    <col min="4" max="4" width="19.08984375" style="26" customWidth="1"/>
    <col min="5" max="5" width="19.6328125" style="26" customWidth="1"/>
    <col min="6" max="6" width="11.453125" style="26" customWidth="1"/>
    <col min="7" max="7" width="9.36328125" style="26" customWidth="1"/>
    <col min="8" max="8" width="10.90625" style="59" customWidth="1"/>
    <col min="9" max="9" width="17.36328125" style="26" customWidth="1"/>
    <col min="10" max="10" width="20" style="26" customWidth="1"/>
    <col min="11" max="11" width="11.453125" style="26" customWidth="1"/>
    <col min="12" max="12" width="11.6328125" style="26" customWidth="1"/>
    <col min="13" max="13" width="10.6328125" style="26" customWidth="1"/>
    <col min="14" max="14" width="20.08984375" style="59" customWidth="1"/>
    <col min="15" max="15" width="19.6328125" style="26" customWidth="1"/>
    <col min="16" max="16" width="11.453125" style="26" customWidth="1"/>
    <col min="17" max="17" width="9.08984375" style="26" customWidth="1"/>
    <col min="18" max="18" width="11" style="26" customWidth="1"/>
    <col min="19" max="19" width="18.90625" style="26" customWidth="1"/>
    <col min="20" max="20" width="19.54296875" style="26" customWidth="1"/>
    <col min="21" max="21" width="11.08984375" style="26" customWidth="1"/>
    <col min="22" max="22" width="9" style="26" customWidth="1"/>
    <col min="23" max="23" width="10" style="26" customWidth="1"/>
    <col min="24" max="24" width="19" style="26" customWidth="1"/>
    <col min="25" max="25" width="15.453125" style="26" customWidth="1"/>
    <col min="26" max="26" width="9.6328125" style="26" customWidth="1"/>
    <col min="27" max="27" width="9.08984375" style="26" customWidth="1"/>
    <col min="28" max="28" width="10.90625" style="26" customWidth="1"/>
    <col min="29" max="29" width="18.08984375" style="26" customWidth="1"/>
    <col min="30" max="30" width="18.90625" style="26" customWidth="1"/>
    <col min="31" max="31" width="10.90625" style="26" customWidth="1"/>
    <col min="32" max="16384" width="9.08984375" style="26"/>
  </cols>
  <sheetData>
    <row r="1" spans="1:31" ht="14.4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4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4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4" x14ac:dyDescent="0.3">
      <c r="B4" s="25"/>
      <c r="H4" s="25"/>
      <c r="N4" s="25"/>
    </row>
    <row r="5" spans="1:31" s="24" customFormat="1" ht="30.75" customHeight="1" x14ac:dyDescent="0.35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53</v>
      </c>
      <c r="B7" s="30" t="s">
        <v>60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2023'!B8</f>
        <v>Barcelona Activa SAU SPM (BASA)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6" t="s">
        <v>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8"/>
    </row>
    <row r="11" spans="1:31" ht="30" customHeight="1" thickBot="1" x14ac:dyDescent="0.4">
      <c r="A11" s="149" t="s">
        <v>10</v>
      </c>
      <c r="B11" s="105" t="s">
        <v>3</v>
      </c>
      <c r="C11" s="106"/>
      <c r="D11" s="106"/>
      <c r="E11" s="106"/>
      <c r="F11" s="107"/>
      <c r="G11" s="108" t="s">
        <v>1</v>
      </c>
      <c r="H11" s="109"/>
      <c r="I11" s="109"/>
      <c r="J11" s="109"/>
      <c r="K11" s="110"/>
      <c r="L11" s="123" t="s">
        <v>2</v>
      </c>
      <c r="M11" s="124"/>
      <c r="N11" s="124"/>
      <c r="O11" s="124"/>
      <c r="P11" s="124"/>
      <c r="Q11" s="111" t="s">
        <v>34</v>
      </c>
      <c r="R11" s="112"/>
      <c r="S11" s="112"/>
      <c r="T11" s="112"/>
      <c r="U11" s="113"/>
      <c r="V11" s="114" t="s">
        <v>4</v>
      </c>
      <c r="W11" s="115"/>
      <c r="X11" s="115"/>
      <c r="Y11" s="115"/>
      <c r="Z11" s="116"/>
      <c r="AA11" s="117" t="s">
        <v>5</v>
      </c>
      <c r="AB11" s="118"/>
      <c r="AC11" s="118"/>
      <c r="AD11" s="118"/>
      <c r="AE11" s="119"/>
    </row>
    <row r="12" spans="1:31" ht="39" customHeight="1" thickBot="1" x14ac:dyDescent="0.4">
      <c r="A12" s="150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2023'!B13+'CONTRACTACIO 2n TR 2023'!B13+'CONTRACTACIO 3r TR 2023'!B13+'CONTRACTACIO 4t TR 2023'!B13</f>
        <v>4</v>
      </c>
      <c r="C13" s="20">
        <f t="shared" ref="C13:C24" si="0">IF(B13,B13/$B$25,"")</f>
        <v>0.5</v>
      </c>
      <c r="D13" s="10">
        <f>'CONTRACTACIO 1r TR 2023'!D13+'CONTRACTACIO 2n TR 2023'!D13+'CONTRACTACIO 3r TR 2023'!D13+'CONTRACTACIO 4t TR 2023'!D13</f>
        <v>163993.19</v>
      </c>
      <c r="E13" s="10">
        <f>'CONTRACTACIO 1r TR 2023'!E13+'CONTRACTACIO 2n TR 2023'!E13+'CONTRACTACIO 3r TR 2023'!E13+'CONTRACTACIO 4t TR 2023'!E13</f>
        <v>198431.77000000002</v>
      </c>
      <c r="F13" s="21">
        <f t="shared" ref="F13:F24" si="1">IF(E13,E13/$E$25,"")</f>
        <v>0.69401852166175027</v>
      </c>
      <c r="G13" s="9">
        <f>'CONTRACTACIO 1r TR 2023'!G13+'CONTRACTACIO 2n TR 2023'!G13+'CONTRACTACIO 3r TR 2023'!G13+'CONTRACTACIO 4t TR 2023'!G13</f>
        <v>85</v>
      </c>
      <c r="H13" s="20">
        <f t="shared" ref="H13:H24" si="2">IF(G13,G13/$G$25,"")</f>
        <v>0.12039660056657224</v>
      </c>
      <c r="I13" s="10">
        <f>'CONTRACTACIO 1r TR 2023'!I13+'CONTRACTACIO 2n TR 2023'!I13+'CONTRACTACIO 3r TR 2023'!I13+'CONTRACTACIO 4t TR 2023'!I13</f>
        <v>3106936.47</v>
      </c>
      <c r="J13" s="10">
        <f>'CONTRACTACIO 1r TR 2023'!J13+'CONTRACTACIO 2n TR 2023'!J13+'CONTRACTACIO 3r TR 2023'!J13+'CONTRACTACIO 4t TR 2023'!J13</f>
        <v>3656848.7700000005</v>
      </c>
      <c r="K13" s="21">
        <f t="shared" ref="K13:K24" si="3">IF(J13,J13/$J$25,"")</f>
        <v>0.64104427236579931</v>
      </c>
      <c r="L13" s="9">
        <f>'CONTRACTACIO 1r TR 2023'!L13+'CONTRACTACIO 2n TR 2023'!L13+'CONTRACTACIO 3r TR 2023'!L13+'CONTRACTACIO 4t TR 2023'!L13</f>
        <v>28</v>
      </c>
      <c r="M13" s="20">
        <f t="shared" ref="M13:M24" si="4">IF(L13,L13/$L$25,"")</f>
        <v>0.13023255813953488</v>
      </c>
      <c r="N13" s="10">
        <f>'CONTRACTACIO 1r TR 2023'!N13+'CONTRACTACIO 2n TR 2023'!N13+'CONTRACTACIO 3r TR 2023'!N13+'CONTRACTACIO 4t TR 2023'!N13</f>
        <v>767459.14</v>
      </c>
      <c r="O13" s="10">
        <f>'CONTRACTACIO 1r TR 2023'!O13+'CONTRACTACIO 2n TR 2023'!O13+'CONTRACTACIO 3r TR 2023'!O13+'CONTRACTACIO 4t TR 2023'!O13</f>
        <v>928625.57</v>
      </c>
      <c r="P13" s="21">
        <f t="shared" ref="P13:P24" si="5">IF(O13,O13/$O$25,"")</f>
        <v>0.60339148006100118</v>
      </c>
      <c r="Q13" s="9">
        <f>'CONTRACTACIO 1r TR 2023'!Q13+'CONTRACTACIO 2n TR 2023'!Q13+'CONTRACTACIO 3r TR 2023'!Q13+'CONTRACTACIO 4t TR 2023'!Q13</f>
        <v>1</v>
      </c>
      <c r="R13" s="20">
        <f t="shared" ref="R13:R24" si="6">IF(Q13,Q13/$Q$25,"")</f>
        <v>1</v>
      </c>
      <c r="S13" s="10">
        <f>'CONTRACTACIO 1r TR 2023'!S13+'CONTRACTACIO 2n TR 2023'!S13+'CONTRACTACIO 3r TR 2023'!S13+'CONTRACTACIO 4t TR 2023'!S13</f>
        <v>24000</v>
      </c>
      <c r="T13" s="10">
        <f>'CONTRACTACIO 1r TR 2023'!T13+'CONTRACTACIO 2n TR 2023'!T13+'CONTRACTACIO 3r TR 2023'!T13+'CONTRACTACIO 4t TR 2023'!T13</f>
        <v>29040</v>
      </c>
      <c r="U13" s="21">
        <f t="shared" ref="U13:U24" si="7">IF(T13,T13/$T$25,"")</f>
        <v>1</v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2023'!B14+'CONTRACTACIO 2n TR 2023'!B14+'CONTRACTACIO 3r TR 2023'!B14+'CONTRACTACIO 4t TR 2023'!B14</f>
        <v>0</v>
      </c>
      <c r="C14" s="20" t="str">
        <f t="shared" si="0"/>
        <v/>
      </c>
      <c r="D14" s="13">
        <f>'CONTRACTACIO 1r TR 2023'!D14+'CONTRACTACIO 2n TR 2023'!D14+'CONTRACTACIO 3r TR 2023'!D14+'CONTRACTACIO 4t TR 2023'!D14</f>
        <v>0</v>
      </c>
      <c r="E14" s="13">
        <f>'CONTRACTACIO 1r TR 2023'!E14+'CONTRACTACIO 2n TR 2023'!E14+'CONTRACTACIO 3r TR 2023'!E14+'CONTRACTACIO 4t TR 2023'!E14</f>
        <v>0</v>
      </c>
      <c r="F14" s="21" t="str">
        <f t="shared" si="1"/>
        <v/>
      </c>
      <c r="G14" s="9">
        <f>'CONTRACTACIO 1r TR 2023'!G14+'CONTRACTACIO 2n TR 2023'!G14+'CONTRACTACIO 3r TR 2023'!G14+'CONTRACTACIO 4t TR 2023'!G14</f>
        <v>0</v>
      </c>
      <c r="H14" s="20" t="str">
        <f t="shared" si="2"/>
        <v/>
      </c>
      <c r="I14" s="13">
        <f>'CONTRACTACIO 1r TR 2023'!I14+'CONTRACTACIO 2n TR 2023'!I14+'CONTRACTACIO 3r TR 2023'!I14+'CONTRACTACIO 4t TR 2023'!I14</f>
        <v>0</v>
      </c>
      <c r="J14" s="13">
        <f>'CONTRACTACIO 1r TR 2023'!J14+'CONTRACTACIO 2n TR 2023'!J14+'CONTRACTACIO 3r TR 2023'!J14+'CONTRACTACIO 4t TR 2023'!J14</f>
        <v>0</v>
      </c>
      <c r="K14" s="21" t="str">
        <f t="shared" si="3"/>
        <v/>
      </c>
      <c r="L14" s="9">
        <f>'CONTRACTACIO 1r TR 2023'!L14+'CONTRACTACIO 2n TR 2023'!L14+'CONTRACTACIO 3r TR 2023'!L14+'CONTRACTACIO 4t TR 2023'!L14</f>
        <v>0</v>
      </c>
      <c r="M14" s="20" t="str">
        <f t="shared" si="4"/>
        <v/>
      </c>
      <c r="N14" s="13">
        <f>'CONTRACTACIO 1r TR 2023'!N14+'CONTRACTACIO 2n TR 2023'!N14+'CONTRACTACIO 3r TR 2023'!N14+'CONTRACTACIO 4t TR 2023'!N14</f>
        <v>0</v>
      </c>
      <c r="O14" s="13">
        <f>'CONTRACTACIO 1r TR 2023'!O14+'CONTRACTACIO 2n TR 2023'!O14+'CONTRACTACIO 3r TR 2023'!O14+'CONTRACTACIO 4t TR 2023'!O14</f>
        <v>0</v>
      </c>
      <c r="P14" s="21" t="str">
        <f t="shared" si="5"/>
        <v/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0</v>
      </c>
      <c r="H15" s="20" t="str">
        <f t="shared" si="2"/>
        <v/>
      </c>
      <c r="I15" s="13">
        <f>'CONTRACTACIO 1r TR 2023'!I15+'CONTRACTACIO 2n TR 2023'!I15+'CONTRACTACIO 3r TR 2023'!I15+'CONTRACTACIO 4t TR 2023'!I15</f>
        <v>0</v>
      </c>
      <c r="J15" s="13">
        <f>'CONTRACTACIO 1r TR 2023'!J15+'CONTRACTACIO 2n TR 2023'!J15+'CONTRACTACIO 3r TR 2023'!J15+'CONTRACTACIO 4t TR 2023'!J15</f>
        <v>0</v>
      </c>
      <c r="K15" s="21" t="str">
        <f t="shared" si="3"/>
        <v/>
      </c>
      <c r="L15" s="9">
        <f>'CONTRACTACIO 1r TR 2023'!L15+'CONTRACTACIO 2n TR 2023'!L15+'CONTRACTACIO 3r TR 2023'!L15+'CONTRACTACIO 4t TR 2023'!L15</f>
        <v>4</v>
      </c>
      <c r="M15" s="20">
        <f t="shared" si="4"/>
        <v>1.8604651162790697E-2</v>
      </c>
      <c r="N15" s="13">
        <f>'CONTRACTACIO 1r TR 2023'!N15+'CONTRACTACIO 2n TR 2023'!N15+'CONTRACTACIO 3r TR 2023'!N15+'CONTRACTACIO 4t TR 2023'!N15</f>
        <v>124529.5</v>
      </c>
      <c r="O15" s="13">
        <f>'CONTRACTACIO 1r TR 2023'!O15+'CONTRACTACIO 2n TR 2023'!O15+'CONTRACTACIO 3r TR 2023'!O15+'CONTRACTACIO 4t TR 2023'!O15</f>
        <v>147680.69</v>
      </c>
      <c r="P15" s="21">
        <f t="shared" si="5"/>
        <v>9.595823439960835E-2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0</v>
      </c>
      <c r="M16" s="20" t="str">
        <f t="shared" si="4"/>
        <v/>
      </c>
      <c r="N16" s="13">
        <f>'CONTRACTACIO 1r TR 2023'!N16+'CONTRACTACIO 2n TR 2023'!N16+'CONTRACTACIO 3r TR 2023'!N16+'CONTRACTACIO 4t TR 2023'!N16</f>
        <v>0</v>
      </c>
      <c r="O16" s="13">
        <f>'CONTRACTACIO 1r TR 2023'!O16+'CONTRACTACIO 2n TR 2023'!O16+'CONTRACTACIO 3r TR 2023'!O16+'CONTRACTACIO 4t TR 2023'!O16</f>
        <v>0</v>
      </c>
      <c r="P16" s="21" t="str">
        <f t="shared" si="5"/>
        <v/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0" customFormat="1" ht="36" customHeight="1" x14ac:dyDescent="0.35">
      <c r="A17" s="41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3</v>
      </c>
      <c r="H18" s="20">
        <f t="shared" si="2"/>
        <v>4.24929178470255E-3</v>
      </c>
      <c r="I18" s="13">
        <f>'CONTRACTACIO 1r TR 2023'!I18+'CONTRACTACIO 2n TR 2023'!I18+'CONTRACTACIO 3r TR 2023'!I18+'CONTRACTACIO 4t TR 2023'!I18</f>
        <v>296589.8</v>
      </c>
      <c r="J18" s="13">
        <f>'CONTRACTACIO 1r TR 2023'!J18+'CONTRACTACIO 2n TR 2023'!J18+'CONTRACTACIO 3r TR 2023'!J18+'CONTRACTACIO 4t TR 2023'!J18</f>
        <v>332961.76</v>
      </c>
      <c r="K18" s="21">
        <f t="shared" si="3"/>
        <v>5.8368076611720499E-2</v>
      </c>
      <c r="L18" s="9">
        <f>'CONTRACTACIO 1r TR 2023'!L18+'CONTRACTACIO 2n TR 2023'!L18+'CONTRACTACIO 3r TR 2023'!L18+'CONTRACTACIO 4t TR 2023'!L18</f>
        <v>3</v>
      </c>
      <c r="M18" s="20">
        <f t="shared" si="4"/>
        <v>1.3953488372093023E-2</v>
      </c>
      <c r="N18" s="13">
        <f>'CONTRACTACIO 1r TR 2023'!N18+'CONTRACTACIO 2n TR 2023'!N18+'CONTRACTACIO 3r TR 2023'!N18+'CONTRACTACIO 4t TR 2023'!N18</f>
        <v>64800</v>
      </c>
      <c r="O18" s="13">
        <f>'CONTRACTACIO 1r TR 2023'!O18+'CONTRACTACIO 2n TR 2023'!O18+'CONTRACTACIO 3r TR 2023'!O18+'CONTRACTACIO 4t TR 2023'!O18</f>
        <v>75468</v>
      </c>
      <c r="P18" s="21">
        <f t="shared" si="5"/>
        <v>4.9036715860886364E-2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2023'!B19+'CONTRACTACIO 2n TR 2023'!B19+'CONTRACTACIO 3r TR 2023'!B19+'CONTRACTACIO 4t TR 2023'!B19</f>
        <v>0</v>
      </c>
      <c r="C19" s="20" t="str">
        <f t="shared" si="0"/>
        <v/>
      </c>
      <c r="D19" s="13">
        <f>'CONTRACTACIO 1r TR 2023'!D19+'CONTRACTACIO 2n TR 2023'!D19+'CONTRACTACIO 3r TR 2023'!D19+'CONTRACTACIO 4t TR 2023'!D19</f>
        <v>0</v>
      </c>
      <c r="E19" s="13">
        <f>'CONTRACTACIO 1r TR 2023'!E19+'CONTRACTACIO 2n TR 2023'!E19+'CONTRACTACIO 3r TR 2023'!E19+'CONTRACTACIO 4t TR 2023'!E19</f>
        <v>0</v>
      </c>
      <c r="F19" s="21" t="str">
        <f t="shared" si="1"/>
        <v/>
      </c>
      <c r="G19" s="9">
        <f>'CONTRACTACIO 1r TR 2023'!G19+'CONTRACTACIO 2n TR 2023'!G19+'CONTRACTACIO 3r TR 2023'!G19+'CONTRACTACIO 4t TR 2023'!G19</f>
        <v>6</v>
      </c>
      <c r="H19" s="20">
        <f t="shared" si="2"/>
        <v>8.4985835694051E-3</v>
      </c>
      <c r="I19" s="13">
        <f>'CONTRACTACIO 1r TR 2023'!I19+'CONTRACTACIO 2n TR 2023'!I19+'CONTRACTACIO 3r TR 2023'!I19+'CONTRACTACIO 4t TR 2023'!I19</f>
        <v>261448.9</v>
      </c>
      <c r="J19" s="13">
        <f>'CONTRACTACIO 1r TR 2023'!J19+'CONTRACTACIO 2n TR 2023'!J19+'CONTRACTACIO 3r TR 2023'!J19+'CONTRACTACIO 4t TR 2023'!J19</f>
        <v>316353.18</v>
      </c>
      <c r="K19" s="21">
        <f t="shared" si="3"/>
        <v>5.545659851930565E-2</v>
      </c>
      <c r="L19" s="9">
        <f>'CONTRACTACIO 1r TR 2023'!L19+'CONTRACTACIO 2n TR 2023'!L19+'CONTRACTACIO 3r TR 2023'!L19+'CONTRACTACIO 4t TR 2023'!L19</f>
        <v>2</v>
      </c>
      <c r="M19" s="20">
        <f t="shared" si="4"/>
        <v>9.3023255813953487E-3</v>
      </c>
      <c r="N19" s="13">
        <f>'CONTRACTACIO 1r TR 2023'!N19+'CONTRACTACIO 2n TR 2023'!N19+'CONTRACTACIO 3r TR 2023'!N19+'CONTRACTACIO 4t TR 2023'!N19</f>
        <v>14311.75</v>
      </c>
      <c r="O19" s="13">
        <f>'CONTRACTACIO 1r TR 2023'!O19+'CONTRACTACIO 2n TR 2023'!O19+'CONTRACTACIO 3r TR 2023'!O19+'CONTRACTACIO 4t TR 2023'!O19</f>
        <v>17317.22</v>
      </c>
      <c r="P19" s="21">
        <f t="shared" si="5"/>
        <v>1.1252181012355682E-2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2023'!B20+'CONTRACTACIO 2n TR 2023'!B20+'CONTRACTACIO 3r TR 2023'!B20+'CONTRACTACIO 4t TR 2023'!B20</f>
        <v>4</v>
      </c>
      <c r="C20" s="20">
        <f t="shared" si="0"/>
        <v>0.5</v>
      </c>
      <c r="D20" s="13">
        <f>'CONTRACTACIO 1r TR 2023'!D20+'CONTRACTACIO 2n TR 2023'!D20+'CONTRACTACIO 3r TR 2023'!D20+'CONTRACTACIO 4t TR 2023'!D20</f>
        <v>72301.929999999993</v>
      </c>
      <c r="E20" s="13">
        <f>'CONTRACTACIO 1r TR 2023'!E20+'CONTRACTACIO 2n TR 2023'!E20+'CONTRACTACIO 3r TR 2023'!E20+'CONTRACTACIO 4t TR 2023'!E20</f>
        <v>87485.34</v>
      </c>
      <c r="F20" s="21">
        <f t="shared" si="1"/>
        <v>0.30598147833824985</v>
      </c>
      <c r="G20" s="9">
        <f>'CONTRACTACIO 1r TR 2023'!G20+'CONTRACTACIO 2n TR 2023'!G20+'CONTRACTACIO 3r TR 2023'!G20+'CONTRACTACIO 4t TR 2023'!G20</f>
        <v>610</v>
      </c>
      <c r="H20" s="20">
        <f t="shared" si="2"/>
        <v>0.86402266288951846</v>
      </c>
      <c r="I20" s="13">
        <f>'CONTRACTACIO 1r TR 2023'!I20+'CONTRACTACIO 2n TR 2023'!I20+'CONTRACTACIO 3r TR 2023'!I20+'CONTRACTACIO 4t TR 2023'!I20</f>
        <v>1205249.53</v>
      </c>
      <c r="J20" s="13">
        <f>'CONTRACTACIO 1r TR 2023'!J20+'CONTRACTACIO 2n TR 2023'!J20+'CONTRACTACIO 3r TR 2023'!J20+'CONTRACTACIO 4t TR 2023'!J20</f>
        <v>1375934.5699999998</v>
      </c>
      <c r="K20" s="21">
        <f t="shared" si="3"/>
        <v>0.24120083457774458</v>
      </c>
      <c r="L20" s="9">
        <f>'CONTRACTACIO 1r TR 2023'!L20+'CONTRACTACIO 2n TR 2023'!L20+'CONTRACTACIO 3r TR 2023'!L20+'CONTRACTACIO 4t TR 2023'!L20</f>
        <v>178</v>
      </c>
      <c r="M20" s="20">
        <f t="shared" si="4"/>
        <v>0.82790697674418601</v>
      </c>
      <c r="N20" s="13">
        <f>'CONTRACTACIO 1r TR 2023'!N20+'CONTRACTACIO 2n TR 2023'!N20+'CONTRACTACIO 3r TR 2023'!N20+'CONTRACTACIO 4t TR 2023'!N20</f>
        <v>306572.81</v>
      </c>
      <c r="O20" s="13">
        <f>'CONTRACTACIO 1r TR 2023'!O20+'CONTRACTACIO 2n TR 2023'!O20+'CONTRACTACIO 3r TR 2023'!O20+'CONTRACTACIO 4t TR 2023'!O20</f>
        <v>369918.60000000003</v>
      </c>
      <c r="P20" s="21">
        <f t="shared" si="5"/>
        <v>0.24036138866614831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14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0</v>
      </c>
      <c r="H22" s="20" t="str">
        <f t="shared" si="2"/>
        <v/>
      </c>
      <c r="I22" s="13">
        <f>'CONTRACTACIO 1r TR 2023'!I22+'CONTRACTACIO 2n TR 2023'!I22+'CONTRACTACIO 3r TR 2023'!I22+'CONTRACTACIO 4t TR 2023'!I22</f>
        <v>0</v>
      </c>
      <c r="J22" s="14">
        <f>'CONTRACTACIO 1r TR 2023'!J22+'CONTRACTACIO 2n TR 2023'!J22+'CONTRACTACIO 3r TR 2023'!J22+'CONTRACTACIO 4t TR 2023'!J22</f>
        <v>0</v>
      </c>
      <c r="K22" s="21" t="str">
        <f t="shared" si="3"/>
        <v/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14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14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14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14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0" customFormat="1" ht="39.9" customHeight="1" x14ac:dyDescent="0.35">
      <c r="A23" s="88" t="s">
        <v>47</v>
      </c>
      <c r="B23" s="77">
        <f>'CONTRACTACIO 1r TR 2023'!B23+'CONTRACTACIO 2n TR 2023'!B23+'CONTRACTACIO 3r TR 2023'!B23+'CONTRACTACIO 4t TR 2023'!B23</f>
        <v>0</v>
      </c>
      <c r="C23" s="62" t="str">
        <f t="shared" si="0"/>
        <v/>
      </c>
      <c r="D23" s="73">
        <f>'CONTRACTACIO 1r TR 2023'!D23+'CONTRACTACIO 2n TR 2023'!D23+'CONTRACTACIO 3r TR 2023'!D23+'CONTRACTACIO 4t TR 2023'!D23</f>
        <v>0</v>
      </c>
      <c r="E23" s="74">
        <f>'CONTRACTACIO 1r TR 2023'!E23+'CONTRACTACIO 2n TR 2023'!E23+'CONTRACTACIO 3r TR 2023'!E23+'CONTRACTACIO 4t TR 2023'!E23</f>
        <v>0</v>
      </c>
      <c r="F23" s="63" t="str">
        <f t="shared" si="1"/>
        <v/>
      </c>
      <c r="G23" s="77">
        <f>'CONTRACTACIO 1r TR 2023'!G23+'CONTRACTACIO 2n TR 2023'!G23+'CONTRACTACIO 3r TR 2023'!G23+'CONTRACTACIO 4t TR 2023'!G23</f>
        <v>2</v>
      </c>
      <c r="H23" s="62">
        <f t="shared" si="2"/>
        <v>2.8328611898016999E-3</v>
      </c>
      <c r="I23" s="73">
        <f>'CONTRACTACIO 1r TR 2023'!I23+'CONTRACTACIO 2n TR 2023'!I23+'CONTRACTACIO 3r TR 2023'!I23+'CONTRACTACIO 4t TR 2023'!I23</f>
        <v>22420</v>
      </c>
      <c r="J23" s="74">
        <f>'CONTRACTACIO 1r TR 2023'!J23+'CONTRACTACIO 2n TR 2023'!J23+'CONTRACTACIO 3r TR 2023'!J23+'CONTRACTACIO 4t TR 2023'!J23</f>
        <v>22420</v>
      </c>
      <c r="K23" s="63">
        <f t="shared" si="3"/>
        <v>3.9302179254301559E-3</v>
      </c>
      <c r="L23" s="77">
        <f>'CONTRACTACIO 1r TR 2023'!L23+'CONTRACTACIO 2n TR 2023'!L23+'CONTRACTACIO 3r TR 2023'!L23+'CONTRACTACIO 4t TR 2023'!L23</f>
        <v>0</v>
      </c>
      <c r="M23" s="62" t="str">
        <f t="shared" si="4"/>
        <v/>
      </c>
      <c r="N23" s="73">
        <f>'CONTRACTACIO 1r TR 2023'!N23+'CONTRACTACIO 2n TR 2023'!N23+'CONTRACTACIO 3r TR 2023'!N23+'CONTRACTACIO 4t TR 2023'!N23</f>
        <v>0</v>
      </c>
      <c r="O23" s="74">
        <f>'CONTRACTACIO 1r TR 2023'!O23+'CONTRACTACIO 2n TR 2023'!O23+'CONTRACTACIO 3r TR 2023'!O23+'CONTRACTACIO 4t TR 2023'!O23</f>
        <v>0</v>
      </c>
      <c r="P23" s="63" t="str">
        <f t="shared" si="5"/>
        <v/>
      </c>
      <c r="Q23" s="77">
        <f>'CONTRACTACIO 1r TR 2023'!Q23+'CONTRACTACIO 2n TR 2023'!Q23+'CONTRACTACIO 3r TR 2023'!Q23+'CONTRACTACIO 4t TR 2023'!Q23</f>
        <v>0</v>
      </c>
      <c r="R23" s="62" t="str">
        <f t="shared" si="6"/>
        <v/>
      </c>
      <c r="S23" s="73">
        <f>'CONTRACTACIO 1r TR 2023'!S23+'CONTRACTACIO 2n TR 2023'!S23+'CONTRACTACIO 3r TR 2023'!S23+'CONTRACTACIO 4t TR 2023'!S23</f>
        <v>0</v>
      </c>
      <c r="T23" s="74">
        <f>'CONTRACTACIO 1r TR 2023'!T23+'CONTRACTACIO 2n TR 2023'!T23+'CONTRACTACIO 3r TR 2023'!T23+'CONTRACTACIO 4t TR 2023'!T23</f>
        <v>0</v>
      </c>
      <c r="U23" s="63" t="str">
        <f t="shared" si="7"/>
        <v/>
      </c>
      <c r="V23" s="77">
        <f>'CONTRACTACIO 1r TR 2023'!AA23+'CONTRACTACIO 2n TR 2023'!AA23+'CONTRACTACIO 3r TR 2023'!AA23+'CONTRACTACIO 4t TR 2023'!AA23</f>
        <v>0</v>
      </c>
      <c r="W23" s="62" t="str">
        <f t="shared" si="8"/>
        <v/>
      </c>
      <c r="X23" s="73">
        <f>'CONTRACTACIO 1r TR 2023'!AC23+'CONTRACTACIO 2n TR 2023'!AC23+'CONTRACTACIO 3r TR 2023'!AC23+'CONTRACTACIO 4t TR 2023'!AC23</f>
        <v>0</v>
      </c>
      <c r="Y23" s="74">
        <f>'CONTRACTACIO 1r TR 2023'!AD23+'CONTRACTACIO 2n TR 2023'!AD23+'CONTRACTACIO 3r TR 2023'!AD23+'CONTRACTACIO 4t TR 2023'!AD23</f>
        <v>0</v>
      </c>
      <c r="Z23" s="63" t="str">
        <f t="shared" si="9"/>
        <v/>
      </c>
      <c r="AA23" s="77">
        <f>'CONTRACTACIO 1r TR 2023'!V23+'CONTRACTACIO 2n TR 2023'!V23+'CONTRACTACIO 3r TR 2023'!V23+'CONTRACTACIO 4t TR 2023'!V23</f>
        <v>0</v>
      </c>
      <c r="AB23" s="20" t="str">
        <f t="shared" si="10"/>
        <v/>
      </c>
      <c r="AC23" s="73">
        <f>'CONTRACTACIO 1r TR 2023'!X23+'CONTRACTACIO 2n TR 2023'!X23+'CONTRACTACIO 3r TR 2023'!X23+'CONTRACTACIO 4t TR 2023'!X23</f>
        <v>0</v>
      </c>
      <c r="AD23" s="74">
        <f>'CONTRACTACIO 1r TR 2023'!Y23+'CONTRACTACIO 2n TR 2023'!Y23+'CONTRACTACIO 3r TR 2023'!Y23+'CONTRACTACIO 4t TR 2023'!Y23</f>
        <v>0</v>
      </c>
      <c r="AE23" s="63" t="str">
        <f t="shared" si="11"/>
        <v/>
      </c>
    </row>
    <row r="24" spans="1:31" s="40" customFormat="1" ht="36" customHeight="1" x14ac:dyDescent="0.35">
      <c r="A24" s="90" t="s">
        <v>52</v>
      </c>
      <c r="B24" s="77">
        <f>'CONTRACTACIO 1r TR 2023'!B24+'CONTRACTACIO 2n TR 2023'!B24+'CONTRACTACIO 3r TR 2023'!B24+'CONTRACTACIO 4t TR 2023'!B24</f>
        <v>0</v>
      </c>
      <c r="C24" s="62" t="str">
        <f t="shared" si="0"/>
        <v/>
      </c>
      <c r="D24" s="73">
        <f>'CONTRACTACIO 1r TR 2023'!D24+'CONTRACTACIO 2n TR 2023'!D24+'CONTRACTACIO 3r TR 2023'!D24+'CONTRACTACIO 4t TR 2023'!D24</f>
        <v>0</v>
      </c>
      <c r="E24" s="74">
        <f>'CONTRACTACIO 1r TR 2023'!E24+'CONTRACTACIO 2n TR 2023'!E24+'CONTRACTACIO 3r TR 2023'!E24+'CONTRACTACIO 4t TR 2023'!E24</f>
        <v>0</v>
      </c>
      <c r="F24" s="63" t="str">
        <f t="shared" si="1"/>
        <v/>
      </c>
      <c r="G24" s="77">
        <f>'CONTRACTACIO 1r TR 2023'!G24+'CONTRACTACIO 2n TR 2023'!G24+'CONTRACTACIO 3r TR 2023'!G24+'CONTRACTACIO 4t TR 2023'!G24</f>
        <v>0</v>
      </c>
      <c r="H24" s="62" t="str">
        <f t="shared" si="2"/>
        <v/>
      </c>
      <c r="I24" s="73">
        <f>'CONTRACTACIO 1r TR 2023'!I24+'CONTRACTACIO 2n TR 2023'!I24+'CONTRACTACIO 3r TR 2023'!I24+'CONTRACTACIO 4t TR 2023'!I24</f>
        <v>0</v>
      </c>
      <c r="J24" s="74">
        <f>'CONTRACTACIO 1r TR 2023'!J24+'CONTRACTACIO 2n TR 2023'!J24+'CONTRACTACIO 3r TR 2023'!J24+'CONTRACTACIO 4t TR 2023'!J24</f>
        <v>0</v>
      </c>
      <c r="K24" s="63" t="str">
        <f t="shared" si="3"/>
        <v/>
      </c>
      <c r="L24" s="77">
        <f>'CONTRACTACIO 1r TR 2023'!L24+'CONTRACTACIO 2n TR 2023'!L24+'CONTRACTACIO 3r TR 2023'!L24+'CONTRACTACIO 4t TR 2023'!L24</f>
        <v>0</v>
      </c>
      <c r="M24" s="62" t="str">
        <f t="shared" si="4"/>
        <v/>
      </c>
      <c r="N24" s="73">
        <f>'CONTRACTACIO 1r TR 2023'!N24+'CONTRACTACIO 2n TR 2023'!N24+'CONTRACTACIO 3r TR 2023'!N24+'CONTRACTACIO 4t TR 2023'!N24</f>
        <v>0</v>
      </c>
      <c r="O24" s="74">
        <f>'CONTRACTACIO 1r TR 2023'!O24+'CONTRACTACIO 2n TR 2023'!O24+'CONTRACTACIO 3r TR 2023'!O24+'CONTRACTACIO 4t TR 2023'!O24</f>
        <v>0</v>
      </c>
      <c r="P24" s="63" t="str">
        <f t="shared" si="5"/>
        <v/>
      </c>
      <c r="Q24" s="77">
        <f>'CONTRACTACIO 1r TR 2023'!Q24+'CONTRACTACIO 2n TR 2023'!Q24+'CONTRACTACIO 3r TR 2023'!Q24+'CONTRACTACIO 4t TR 2023'!Q24</f>
        <v>0</v>
      </c>
      <c r="R24" s="62" t="str">
        <f t="shared" si="6"/>
        <v/>
      </c>
      <c r="S24" s="73">
        <f>'CONTRACTACIO 1r TR 2023'!S24+'CONTRACTACIO 2n TR 2023'!S24+'CONTRACTACIO 3r TR 2023'!S24+'CONTRACTACIO 4t TR 2023'!S24</f>
        <v>0</v>
      </c>
      <c r="T24" s="74">
        <f>'CONTRACTACIO 1r TR 2023'!T24+'CONTRACTACIO 2n TR 2023'!T24+'CONTRACTACIO 3r TR 2023'!T24+'CONTRACTACIO 4t TR 2023'!T24</f>
        <v>0</v>
      </c>
      <c r="U24" s="63" t="str">
        <f t="shared" si="7"/>
        <v/>
      </c>
      <c r="V24" s="77">
        <f>'CONTRACTACIO 1r TR 2023'!AA24+'CONTRACTACIO 2n TR 2023'!AA24+'CONTRACTACIO 3r TR 2023'!AA24+'CONTRACTACIO 4t TR 2023'!AA24</f>
        <v>0</v>
      </c>
      <c r="W24" s="62" t="str">
        <f t="shared" si="8"/>
        <v/>
      </c>
      <c r="X24" s="73">
        <f>'CONTRACTACIO 1r TR 2023'!AC24+'CONTRACTACIO 2n TR 2023'!AC24+'CONTRACTACIO 3r TR 2023'!AC24+'CONTRACTACIO 4t TR 2023'!AC24</f>
        <v>0</v>
      </c>
      <c r="Y24" s="74">
        <f>'CONTRACTACIO 1r TR 2023'!AD24+'CONTRACTACIO 2n TR 2023'!AD24+'CONTRACTACIO 3r TR 2023'!AD24+'CONTRACTACIO 4t TR 2023'!AD24</f>
        <v>0</v>
      </c>
      <c r="Z24" s="63" t="str">
        <f t="shared" si="9"/>
        <v/>
      </c>
      <c r="AA24" s="77">
        <f>'CONTRACTACIO 1r TR 2023'!V24+'CONTRACTACIO 2n TR 2023'!V24+'CONTRACTACIO 3r TR 2023'!V24+'CONTRACTACIO 4t TR 2023'!V24</f>
        <v>0</v>
      </c>
      <c r="AB24" s="20" t="str">
        <f t="shared" si="10"/>
        <v/>
      </c>
      <c r="AC24" s="73">
        <f>'CONTRACTACIO 1r TR 2023'!X24+'CONTRACTACIO 2n TR 2023'!X24+'CONTRACTACIO 3r TR 2023'!X24+'CONTRACTACIO 4t TR 2023'!X24</f>
        <v>0</v>
      </c>
      <c r="AD24" s="74">
        <f>'CONTRACTACIO 1r TR 2023'!Y24+'CONTRACTACIO 2n TR 2023'!Y24+'CONTRACTACIO 3r TR 2023'!Y24+'CONTRACTACIO 4t TR 2023'!Y24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8</v>
      </c>
      <c r="C25" s="17">
        <f t="shared" si="12"/>
        <v>1</v>
      </c>
      <c r="D25" s="18">
        <f t="shared" si="12"/>
        <v>236295.12</v>
      </c>
      <c r="E25" s="18">
        <f t="shared" si="12"/>
        <v>285917.11</v>
      </c>
      <c r="F25" s="19">
        <f t="shared" si="12"/>
        <v>1</v>
      </c>
      <c r="G25" s="16">
        <f t="shared" si="12"/>
        <v>706</v>
      </c>
      <c r="H25" s="17">
        <f t="shared" si="12"/>
        <v>1</v>
      </c>
      <c r="I25" s="18">
        <f t="shared" si="12"/>
        <v>4892644.7</v>
      </c>
      <c r="J25" s="18">
        <f t="shared" si="12"/>
        <v>5704518.2799999993</v>
      </c>
      <c r="K25" s="19">
        <f t="shared" si="12"/>
        <v>1.0000000000000002</v>
      </c>
      <c r="L25" s="16">
        <f t="shared" si="12"/>
        <v>215</v>
      </c>
      <c r="M25" s="17">
        <f t="shared" si="12"/>
        <v>1</v>
      </c>
      <c r="N25" s="18">
        <f t="shared" si="12"/>
        <v>1277673.2</v>
      </c>
      <c r="O25" s="18">
        <f t="shared" si="12"/>
        <v>1539010.08</v>
      </c>
      <c r="P25" s="19">
        <f t="shared" si="12"/>
        <v>0.99999999999999989</v>
      </c>
      <c r="Q25" s="16">
        <f t="shared" si="12"/>
        <v>1</v>
      </c>
      <c r="R25" s="17">
        <f t="shared" si="12"/>
        <v>1</v>
      </c>
      <c r="S25" s="18">
        <f t="shared" si="12"/>
        <v>24000</v>
      </c>
      <c r="T25" s="18">
        <f t="shared" si="12"/>
        <v>29040</v>
      </c>
      <c r="U25" s="19">
        <f t="shared" si="12"/>
        <v>1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49999999999999" customHeight="1" x14ac:dyDescent="0.3">
      <c r="B26" s="25"/>
      <c r="H26" s="25"/>
      <c r="N26" s="25"/>
    </row>
    <row r="27" spans="1:31" s="47" customFormat="1" ht="34.25" hidden="1" customHeight="1" x14ac:dyDescent="0.3">
      <c r="A27" s="143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5" hidden="1" customHeight="1" x14ac:dyDescent="0.3">
      <c r="A28" s="145" t="str">
        <f>'CONTRACTACIO 1r TR 2023'!A28:Q28</f>
        <v>https://bcnroc.ajuntament.barcelona.cat/jspui/bitstream/11703/128073/5/GM_pressupost-general_2023.pdf#page=269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" customHeight="1" x14ac:dyDescent="0.35">
      <c r="A29" s="139" t="s">
        <v>36</v>
      </c>
      <c r="B29" s="139"/>
      <c r="C29" s="139"/>
      <c r="D29" s="139"/>
      <c r="E29" s="139"/>
      <c r="F29" s="139"/>
      <c r="G29" s="139"/>
      <c r="H29" s="139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5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5">
      <c r="A31" s="151" t="s">
        <v>10</v>
      </c>
      <c r="B31" s="154" t="s">
        <v>17</v>
      </c>
      <c r="C31" s="155"/>
      <c r="D31" s="155"/>
      <c r="E31" s="155"/>
      <c r="F31" s="156"/>
      <c r="G31" s="24"/>
      <c r="H31" s="47"/>
      <c r="I31" s="47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4">
      <c r="A32" s="152"/>
      <c r="B32" s="157"/>
      <c r="C32" s="158"/>
      <c r="D32" s="158"/>
      <c r="E32" s="158"/>
      <c r="F32" s="159"/>
      <c r="G32" s="24"/>
      <c r="J32" s="162"/>
      <c r="K32" s="163"/>
      <c r="L32" s="166"/>
      <c r="M32" s="167"/>
      <c r="N32" s="167"/>
      <c r="O32" s="167"/>
      <c r="P32" s="168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5" customHeight="1" thickBot="1" x14ac:dyDescent="0.4">
      <c r="A33" s="153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4"/>
      <c r="K33" s="165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118</v>
      </c>
      <c r="C34" s="8">
        <f t="shared" ref="C34:C40" si="14">IF(B34,B34/$B$46,"")</f>
        <v>0.12688172043010754</v>
      </c>
      <c r="D34" s="10">
        <f t="shared" ref="D34:D43" si="15">D13+I13+N13+S13+X13+AC13</f>
        <v>4062388.8000000003</v>
      </c>
      <c r="E34" s="11">
        <f t="shared" ref="E34:E43" si="16">E13+J13+O13+T13+Y13+AD13</f>
        <v>4812946.1100000003</v>
      </c>
      <c r="F34" s="21">
        <f t="shared" ref="F34:F40" si="17">IF(E34,E34/$E$46,"")</f>
        <v>0.6367606485588706</v>
      </c>
      <c r="J34" s="100" t="s">
        <v>3</v>
      </c>
      <c r="K34" s="101"/>
      <c r="L34" s="54">
        <f>B25</f>
        <v>8</v>
      </c>
      <c r="M34" s="8">
        <f t="shared" ref="M34:M39" si="18">IF(L34,L34/$L$40,"")</f>
        <v>8.6021505376344086E-3</v>
      </c>
      <c r="N34" s="55">
        <f>D25</f>
        <v>236295.12</v>
      </c>
      <c r="O34" s="55">
        <f>E25</f>
        <v>285917.11</v>
      </c>
      <c r="P34" s="56">
        <f t="shared" ref="P34:P39" si="19">IF(O34,O34/$O$40,"")</f>
        <v>3.7827301664443098E-2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6" t="s">
        <v>1</v>
      </c>
      <c r="K35" s="97"/>
      <c r="L35" s="57">
        <f>G25</f>
        <v>706</v>
      </c>
      <c r="M35" s="8">
        <f t="shared" si="18"/>
        <v>0.75913978494623657</v>
      </c>
      <c r="N35" s="58">
        <f>I25</f>
        <v>4892644.7</v>
      </c>
      <c r="O35" s="58">
        <f>J25</f>
        <v>5704518.2799999993</v>
      </c>
      <c r="P35" s="56">
        <f t="shared" si="19"/>
        <v>0.7547171060447907</v>
      </c>
    </row>
    <row r="36" spans="1:33" s="24" customFormat="1" ht="30" customHeight="1" x14ac:dyDescent="0.3">
      <c r="A36" s="41" t="s">
        <v>19</v>
      </c>
      <c r="B36" s="12">
        <f t="shared" si="13"/>
        <v>4</v>
      </c>
      <c r="C36" s="8">
        <f t="shared" si="14"/>
        <v>4.3010752688172043E-3</v>
      </c>
      <c r="D36" s="13">
        <f t="shared" si="15"/>
        <v>124529.5</v>
      </c>
      <c r="E36" s="14">
        <f t="shared" si="16"/>
        <v>147680.69</v>
      </c>
      <c r="F36" s="21">
        <f t="shared" si="17"/>
        <v>1.9538397022280708E-2</v>
      </c>
      <c r="J36" s="96" t="s">
        <v>2</v>
      </c>
      <c r="K36" s="97"/>
      <c r="L36" s="57">
        <f>L25</f>
        <v>215</v>
      </c>
      <c r="M36" s="8">
        <f t="shared" si="18"/>
        <v>0.23118279569892472</v>
      </c>
      <c r="N36" s="58">
        <f>N25</f>
        <v>1277673.2</v>
      </c>
      <c r="O36" s="58">
        <f>O25</f>
        <v>1539010.08</v>
      </c>
      <c r="P36" s="56">
        <f t="shared" si="19"/>
        <v>0.20361355275582743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6" t="s">
        <v>34</v>
      </c>
      <c r="K37" s="97"/>
      <c r="L37" s="57">
        <f>Q25</f>
        <v>1</v>
      </c>
      <c r="M37" s="8">
        <f t="shared" si="18"/>
        <v>1.0752688172043011E-3</v>
      </c>
      <c r="N37" s="58">
        <f>S25</f>
        <v>24000</v>
      </c>
      <c r="O37" s="58">
        <f>T25</f>
        <v>29040</v>
      </c>
      <c r="P37" s="56">
        <f t="shared" si="19"/>
        <v>3.8420395349387372E-3</v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5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6" t="s">
        <v>5</v>
      </c>
      <c r="K38" s="97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6</v>
      </c>
      <c r="C39" s="8">
        <f t="shared" si="14"/>
        <v>6.4516129032258064E-3</v>
      </c>
      <c r="D39" s="13">
        <f t="shared" si="15"/>
        <v>361389.8</v>
      </c>
      <c r="E39" s="22">
        <f t="shared" si="16"/>
        <v>408429.76</v>
      </c>
      <c r="F39" s="21">
        <f t="shared" si="17"/>
        <v>5.4035925797711423E-2</v>
      </c>
      <c r="G39" s="24"/>
      <c r="H39" s="24"/>
      <c r="I39" s="24"/>
      <c r="J39" s="96" t="s">
        <v>4</v>
      </c>
      <c r="K39" s="97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8</v>
      </c>
      <c r="C40" s="8">
        <f t="shared" si="14"/>
        <v>8.6021505376344086E-3</v>
      </c>
      <c r="D40" s="13">
        <f t="shared" si="15"/>
        <v>275760.65000000002</v>
      </c>
      <c r="E40" s="14">
        <f t="shared" si="16"/>
        <v>333670.40000000002</v>
      </c>
      <c r="F40" s="21">
        <f t="shared" si="17"/>
        <v>4.4145140097755588E-2</v>
      </c>
      <c r="G40" s="24"/>
      <c r="H40" s="24"/>
      <c r="I40" s="24"/>
      <c r="J40" s="98" t="s">
        <v>0</v>
      </c>
      <c r="K40" s="99"/>
      <c r="L40" s="79">
        <f>SUM(L34:L39)</f>
        <v>930</v>
      </c>
      <c r="M40" s="17">
        <f>SUM(M34:M39)</f>
        <v>1</v>
      </c>
      <c r="N40" s="80">
        <f>SUM(N34:N39)</f>
        <v>6430613.0200000005</v>
      </c>
      <c r="O40" s="81">
        <f>SUM(O34:O39)</f>
        <v>7558485.4699999997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792</v>
      </c>
      <c r="C41" s="8">
        <f>IF(B41,B41/$B$46,"")</f>
        <v>0.85161290322580641</v>
      </c>
      <c r="D41" s="13">
        <f t="shared" si="15"/>
        <v>1584124.27</v>
      </c>
      <c r="E41" s="14">
        <f t="shared" si="16"/>
        <v>1833338.51</v>
      </c>
      <c r="F41" s="21">
        <f>IF(E41,E41/$E$46,"")</f>
        <v>0.24255368582457562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5">
      <c r="A44" s="88" t="s">
        <v>47</v>
      </c>
      <c r="B44" s="12">
        <f t="shared" ref="B44" si="20">B23+G23+L23+Q23+V23+AA23</f>
        <v>2</v>
      </c>
      <c r="C44" s="8">
        <f>IF(B44,B44/$B$46,"")</f>
        <v>2.1505376344086021E-3</v>
      </c>
      <c r="D44" s="13">
        <f t="shared" ref="D44" si="21">D23+I23+N23+S23+X23+AC23</f>
        <v>22420</v>
      </c>
      <c r="E44" s="14">
        <f t="shared" ref="E44" si="22">E23+J23+O23+T23+Y23+AD23</f>
        <v>22420</v>
      </c>
      <c r="F44" s="21">
        <f>IF(E44,E44/$E$46,"")</f>
        <v>2.9662026988060081E-3</v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5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930</v>
      </c>
      <c r="C46" s="17">
        <f>SUM(C34:C45)</f>
        <v>1</v>
      </c>
      <c r="D46" s="18">
        <f>SUM(D34:D45)</f>
        <v>6430613.0200000014</v>
      </c>
      <c r="E46" s="18">
        <f>SUM(E34:E45)</f>
        <v>7558485.4700000007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5" customHeight="1" x14ac:dyDescent="0.3">
      <c r="B49" s="25"/>
      <c r="H49" s="25"/>
      <c r="N49" s="25"/>
    </row>
    <row r="50" spans="2:14" s="24" customFormat="1" ht="14.4" x14ac:dyDescent="0.3">
      <c r="B50" s="25"/>
      <c r="H50" s="25"/>
      <c r="N50" s="25"/>
    </row>
    <row r="51" spans="2:14" s="24" customFormat="1" ht="14.4" x14ac:dyDescent="0.3">
      <c r="B51" s="25"/>
      <c r="H51" s="25"/>
      <c r="N51" s="25"/>
    </row>
    <row r="52" spans="2:14" s="24" customFormat="1" ht="14.4" x14ac:dyDescent="0.3">
      <c r="B52" s="25"/>
      <c r="H52" s="25"/>
      <c r="N52" s="25"/>
    </row>
    <row r="53" spans="2:14" s="24" customFormat="1" ht="14.4" x14ac:dyDescent="0.3">
      <c r="B53" s="25"/>
      <c r="H53" s="25"/>
      <c r="N53" s="25"/>
    </row>
    <row r="54" spans="2:14" s="24" customFormat="1" ht="14.4" x14ac:dyDescent="0.3">
      <c r="B54" s="25"/>
      <c r="H54" s="25"/>
      <c r="N54" s="25"/>
    </row>
    <row r="55" spans="2:14" s="24" customFormat="1" ht="14.4" x14ac:dyDescent="0.3">
      <c r="B55" s="25"/>
      <c r="H55" s="25"/>
      <c r="N55" s="25"/>
    </row>
    <row r="56" spans="2:14" s="24" customFormat="1" ht="14.4" x14ac:dyDescent="0.3">
      <c r="B56" s="25"/>
      <c r="H56" s="25"/>
      <c r="N56" s="25"/>
    </row>
    <row r="57" spans="2:14" s="24" customFormat="1" ht="14.4" x14ac:dyDescent="0.3">
      <c r="B57" s="25"/>
      <c r="H57" s="25"/>
      <c r="N57" s="25"/>
    </row>
    <row r="58" spans="2:14" s="24" customFormat="1" ht="14.4" x14ac:dyDescent="0.3">
      <c r="B58" s="25"/>
      <c r="H58" s="25"/>
      <c r="N58" s="25"/>
    </row>
    <row r="59" spans="2:14" s="24" customFormat="1" ht="14.4" x14ac:dyDescent="0.3">
      <c r="B59" s="25"/>
      <c r="H59" s="25"/>
      <c r="N59" s="25"/>
    </row>
    <row r="60" spans="2:14" s="24" customFormat="1" ht="14.4" x14ac:dyDescent="0.3">
      <c r="B60" s="25"/>
      <c r="H60" s="25"/>
      <c r="N60" s="25"/>
    </row>
    <row r="61" spans="2:14" s="24" customFormat="1" ht="14.4" x14ac:dyDescent="0.3">
      <c r="B61" s="25"/>
      <c r="H61" s="25"/>
      <c r="N61" s="25"/>
    </row>
    <row r="62" spans="2:14" s="24" customFormat="1" ht="14.4" x14ac:dyDescent="0.3">
      <c r="B62" s="25"/>
      <c r="H62" s="25"/>
      <c r="N62" s="25"/>
    </row>
    <row r="63" spans="2:14" s="24" customFormat="1" ht="14.4" x14ac:dyDescent="0.3">
      <c r="B63" s="25"/>
      <c r="H63" s="25"/>
      <c r="N63" s="25"/>
    </row>
    <row r="64" spans="2:14" s="24" customFormat="1" ht="14.4" x14ac:dyDescent="0.3">
      <c r="B64" s="25"/>
      <c r="H64" s="25"/>
      <c r="N64" s="25"/>
    </row>
    <row r="65" spans="2:14" s="24" customFormat="1" ht="14.4" x14ac:dyDescent="0.3">
      <c r="B65" s="25"/>
      <c r="H65" s="25"/>
      <c r="N65" s="25"/>
    </row>
    <row r="66" spans="2:14" s="24" customFormat="1" ht="14.4" x14ac:dyDescent="0.3">
      <c r="B66" s="25"/>
      <c r="H66" s="25"/>
      <c r="N66" s="25"/>
    </row>
    <row r="67" spans="2:14" s="24" customFormat="1" x14ac:dyDescent="0.35">
      <c r="B67" s="25"/>
      <c r="H67" s="25"/>
      <c r="N67" s="25"/>
    </row>
    <row r="68" spans="2:14" s="24" customFormat="1" x14ac:dyDescent="0.35">
      <c r="B68" s="25"/>
      <c r="H68" s="25"/>
      <c r="N68" s="25"/>
    </row>
    <row r="69" spans="2:14" s="24" customFormat="1" x14ac:dyDescent="0.35">
      <c r="B69" s="25"/>
      <c r="H69" s="25"/>
      <c r="N69" s="25"/>
    </row>
    <row r="70" spans="2:14" s="24" customFormat="1" x14ac:dyDescent="0.35">
      <c r="B70" s="25"/>
      <c r="H70" s="25"/>
      <c r="N70" s="25"/>
    </row>
    <row r="71" spans="2:14" s="24" customFormat="1" x14ac:dyDescent="0.35">
      <c r="B71" s="25"/>
      <c r="H71" s="25"/>
      <c r="N71" s="25"/>
    </row>
    <row r="72" spans="2:14" s="24" customFormat="1" x14ac:dyDescent="0.35">
      <c r="B72" s="25"/>
      <c r="H72" s="25"/>
      <c r="N72" s="25"/>
    </row>
    <row r="73" spans="2:14" s="24" customFormat="1" x14ac:dyDescent="0.35">
      <c r="B73" s="25"/>
      <c r="H73" s="25"/>
      <c r="N73" s="25"/>
    </row>
    <row r="74" spans="2:14" s="24" customFormat="1" x14ac:dyDescent="0.35">
      <c r="B74" s="25"/>
      <c r="H74" s="25"/>
      <c r="N74" s="25"/>
    </row>
    <row r="75" spans="2:14" s="24" customFormat="1" x14ac:dyDescent="0.35">
      <c r="B75" s="25"/>
      <c r="H75" s="25"/>
      <c r="N75" s="25"/>
    </row>
    <row r="76" spans="2:14" s="24" customFormat="1" x14ac:dyDescent="0.35">
      <c r="B76" s="25"/>
      <c r="H76" s="25"/>
      <c r="N76" s="25"/>
    </row>
    <row r="77" spans="2:14" s="24" customFormat="1" x14ac:dyDescent="0.35">
      <c r="B77" s="25"/>
      <c r="H77" s="25"/>
      <c r="N77" s="25"/>
    </row>
    <row r="78" spans="2:14" s="24" customFormat="1" x14ac:dyDescent="0.35">
      <c r="B78" s="25"/>
      <c r="H78" s="25"/>
      <c r="N78" s="25"/>
    </row>
    <row r="79" spans="2:14" s="24" customFormat="1" x14ac:dyDescent="0.35">
      <c r="B79" s="25"/>
      <c r="H79" s="25"/>
      <c r="N79" s="25"/>
    </row>
    <row r="80" spans="2:14" s="24" customFormat="1" x14ac:dyDescent="0.35">
      <c r="B80" s="25"/>
      <c r="H80" s="25"/>
      <c r="N80" s="25"/>
    </row>
    <row r="81" spans="2:14" s="24" customFormat="1" x14ac:dyDescent="0.35">
      <c r="B81" s="25"/>
      <c r="H81" s="25"/>
      <c r="N81" s="25"/>
    </row>
    <row r="82" spans="2:14" s="24" customFormat="1" x14ac:dyDescent="0.35">
      <c r="B82" s="25"/>
      <c r="H82" s="25"/>
      <c r="N82" s="25"/>
    </row>
    <row r="83" spans="2:14" s="24" customFormat="1" x14ac:dyDescent="0.35">
      <c r="B83" s="25"/>
      <c r="H83" s="25"/>
      <c r="N83" s="25"/>
    </row>
    <row r="84" spans="2:14" s="24" customFormat="1" x14ac:dyDescent="0.35">
      <c r="B84" s="25"/>
      <c r="H84" s="25"/>
      <c r="N84" s="25"/>
    </row>
    <row r="85" spans="2:14" s="24" customFormat="1" x14ac:dyDescent="0.35">
      <c r="B85" s="25"/>
      <c r="H85" s="25"/>
      <c r="N85" s="25"/>
    </row>
    <row r="86" spans="2:14" s="24" customFormat="1" x14ac:dyDescent="0.35">
      <c r="B86" s="25"/>
      <c r="H86" s="25"/>
      <c r="N86" s="25"/>
    </row>
    <row r="87" spans="2:14" s="24" customFormat="1" x14ac:dyDescent="0.35">
      <c r="B87" s="25"/>
      <c r="H87" s="25"/>
      <c r="N87" s="25"/>
    </row>
    <row r="88" spans="2:14" s="24" customFormat="1" x14ac:dyDescent="0.35">
      <c r="B88" s="25"/>
      <c r="H88" s="25"/>
      <c r="N88" s="25"/>
    </row>
    <row r="89" spans="2:14" s="24" customFormat="1" x14ac:dyDescent="0.35">
      <c r="B89" s="25"/>
      <c r="H89" s="25"/>
      <c r="N89" s="25"/>
    </row>
    <row r="90" spans="2:14" s="24" customFormat="1" x14ac:dyDescent="0.35">
      <c r="B90" s="25"/>
      <c r="H90" s="25"/>
      <c r="N90" s="25"/>
    </row>
    <row r="91" spans="2:14" s="24" customFormat="1" x14ac:dyDescent="0.35">
      <c r="B91" s="25"/>
      <c r="H91" s="25"/>
      <c r="N91" s="25"/>
    </row>
    <row r="92" spans="2:14" s="24" customFormat="1" x14ac:dyDescent="0.35">
      <c r="B92" s="25"/>
      <c r="H92" s="25"/>
      <c r="N92" s="25"/>
    </row>
    <row r="93" spans="2:14" s="24" customFormat="1" x14ac:dyDescent="0.35">
      <c r="B93" s="25"/>
      <c r="H93" s="25"/>
      <c r="N93" s="25"/>
    </row>
    <row r="94" spans="2:14" s="24" customFormat="1" x14ac:dyDescent="0.35">
      <c r="B94" s="25"/>
      <c r="H94" s="25"/>
      <c r="N94" s="25"/>
    </row>
    <row r="95" spans="2:14" s="24" customFormat="1" x14ac:dyDescent="0.35">
      <c r="B95" s="25"/>
      <c r="H95" s="25"/>
      <c r="N95" s="25"/>
    </row>
    <row r="96" spans="2:14" s="24" customFormat="1" x14ac:dyDescent="0.35">
      <c r="B96" s="25"/>
      <c r="H96" s="25"/>
      <c r="N96" s="25"/>
    </row>
    <row r="97" spans="1:21" s="24" customFormat="1" x14ac:dyDescent="0.35">
      <c r="B97" s="25"/>
      <c r="H97" s="25"/>
      <c r="N97" s="25"/>
    </row>
    <row r="98" spans="1:21" s="24" customFormat="1" x14ac:dyDescent="0.35">
      <c r="B98" s="25"/>
      <c r="H98" s="25"/>
      <c r="N98" s="25"/>
    </row>
    <row r="99" spans="1:21" s="24" customFormat="1" x14ac:dyDescent="0.35">
      <c r="B99" s="25"/>
      <c r="H99" s="25"/>
      <c r="N99" s="25"/>
    </row>
    <row r="100" spans="1:21" s="24" customFormat="1" x14ac:dyDescent="0.35">
      <c r="B100" s="25"/>
      <c r="H100" s="25"/>
      <c r="N100" s="25"/>
    </row>
    <row r="101" spans="1:21" s="24" customFormat="1" x14ac:dyDescent="0.35">
      <c r="B101" s="25"/>
      <c r="H101" s="25"/>
      <c r="N101" s="25"/>
    </row>
    <row r="102" spans="1:21" s="24" customFormat="1" x14ac:dyDescent="0.35">
      <c r="B102" s="25"/>
      <c r="H102" s="25"/>
      <c r="N102" s="25"/>
    </row>
    <row r="103" spans="1:21" s="24" customFormat="1" x14ac:dyDescent="0.35">
      <c r="B103" s="25"/>
      <c r="H103" s="25"/>
      <c r="N103" s="25"/>
    </row>
    <row r="104" spans="1:21" s="24" customFormat="1" x14ac:dyDescent="0.35">
      <c r="B104" s="25"/>
      <c r="H104" s="25"/>
      <c r="N104" s="25"/>
    </row>
    <row r="105" spans="1:21" s="24" customFormat="1" x14ac:dyDescent="0.35">
      <c r="B105" s="25"/>
      <c r="H105" s="25"/>
      <c r="N105" s="25"/>
    </row>
    <row r="106" spans="1:21" s="24" customFormat="1" x14ac:dyDescent="0.35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5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5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5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2024-05-06T07:54:25Z</dcterms:modified>
</cp:coreProperties>
</file>