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\AppData\Local\Microsoft\Windows\INetCache\Content.Outlook\212WH95L\"/>
    </mc:Choice>
  </mc:AlternateContent>
  <xr:revisionPtr revIDLastSave="0" documentId="13_ncr:1_{1D780E25-ACD3-492D-B436-AD1712FAF107}" xr6:coauthVersionLast="47" xr6:coauthVersionMax="47" xr10:uidLastSave="{00000000-0000-0000-0000-000000000000}"/>
  <bookViews>
    <workbookView xWindow="-108" yWindow="-108" windowWidth="23256" windowHeight="12576" tabRatio="700" firstSheet="1" activeTab="3" xr2:uid="{00000000-000D-0000-FFFF-FFFF00000000}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6" l="1"/>
  <c r="N20" i="6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/>
  <c r="T24" i="7"/>
  <c r="U24" i="7" s="1"/>
  <c r="Y24" i="7"/>
  <c r="Z24" i="7"/>
  <c r="AD24" i="7"/>
  <c r="AE24" i="7" s="1"/>
  <c r="E13" i="7"/>
  <c r="J13" i="7"/>
  <c r="O13" i="7"/>
  <c r="T13" i="7"/>
  <c r="U13" i="7" s="1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/>
  <c r="T19" i="7"/>
  <c r="U19" i="7" s="1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/>
  <c r="B13" i="7"/>
  <c r="G13" i="7"/>
  <c r="L13" i="7"/>
  <c r="Q13" i="7"/>
  <c r="V13" i="7"/>
  <c r="W13" i="7" s="1"/>
  <c r="AA13" i="7"/>
  <c r="AB13" i="7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/>
  <c r="G15" i="7"/>
  <c r="L15" i="7"/>
  <c r="B15" i="7"/>
  <c r="Q15" i="7"/>
  <c r="R15" i="7" s="1"/>
  <c r="V15" i="7"/>
  <c r="W15" i="7" s="1"/>
  <c r="AA15" i="7"/>
  <c r="AB15" i="7"/>
  <c r="G17" i="7"/>
  <c r="H17" i="7" s="1"/>
  <c r="L17" i="7"/>
  <c r="M17" i="7" s="1"/>
  <c r="B17" i="7"/>
  <c r="C17" i="7" s="1"/>
  <c r="Q17" i="7"/>
  <c r="V17" i="7"/>
  <c r="W17" i="7" s="1"/>
  <c r="AA17" i="7"/>
  <c r="B38" i="7" s="1"/>
  <c r="C38" i="7" s="1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J25" i="6"/>
  <c r="K19" i="6" s="1"/>
  <c r="E25" i="6"/>
  <c r="O34" i="6" s="1"/>
  <c r="O25" i="6"/>
  <c r="O36" i="6" s="1"/>
  <c r="Y25" i="6"/>
  <c r="O38" i="6" s="1"/>
  <c r="P38" i="6" s="1"/>
  <c r="T25" i="6"/>
  <c r="O37" i="6" s="1"/>
  <c r="P37" i="6" s="1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9" i="6" s="1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C37" i="6" s="1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5" i="6" s="1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C14" i="6"/>
  <c r="C15" i="6"/>
  <c r="C16" i="6"/>
  <c r="C17" i="6"/>
  <c r="C18" i="6"/>
  <c r="C19" i="6"/>
  <c r="C21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46" i="5" s="1"/>
  <c r="F35" i="5" s="1"/>
  <c r="E35" i="5"/>
  <c r="E36" i="5"/>
  <c r="E41" i="5"/>
  <c r="E42" i="5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M21" i="5"/>
  <c r="K16" i="5"/>
  <c r="K17" i="5"/>
  <c r="H16" i="5"/>
  <c r="H17" i="5"/>
  <c r="H21" i="5"/>
  <c r="F13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F38" i="4" s="1"/>
  <c r="E39" i="4"/>
  <c r="E40" i="4"/>
  <c r="E41" i="4"/>
  <c r="E42" i="4"/>
  <c r="F42" i="4" s="1"/>
  <c r="D45" i="4"/>
  <c r="B45" i="4"/>
  <c r="B42" i="4"/>
  <c r="C42" i="4"/>
  <c r="B34" i="4"/>
  <c r="B35" i="4"/>
  <c r="B36" i="4"/>
  <c r="B37" i="4"/>
  <c r="C37" i="4" s="1"/>
  <c r="B38" i="4"/>
  <c r="B39" i="4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0" i="4" s="1"/>
  <c r="M19" i="4"/>
  <c r="M16" i="4"/>
  <c r="M17" i="4"/>
  <c r="M18" i="4"/>
  <c r="M21" i="4"/>
  <c r="M24" i="4"/>
  <c r="J25" i="4"/>
  <c r="K20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8" i="1"/>
  <c r="M17" i="1"/>
  <c r="M16" i="1"/>
  <c r="K24" i="1"/>
  <c r="K19" i="1"/>
  <c r="K18" i="1"/>
  <c r="K17" i="1"/>
  <c r="K16" i="1"/>
  <c r="K15" i="1"/>
  <c r="H21" i="1"/>
  <c r="H17" i="1"/>
  <c r="C24" i="1"/>
  <c r="C21" i="1"/>
  <c r="C20" i="1"/>
  <c r="C19" i="1"/>
  <c r="C18" i="1"/>
  <c r="C17" i="1"/>
  <c r="C16" i="1"/>
  <c r="C15" i="1"/>
  <c r="C14" i="1"/>
  <c r="E45" i="1"/>
  <c r="E42" i="1"/>
  <c r="F42" i="1" s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B39" i="1"/>
  <c r="C39" i="1" s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P39" i="1" s="1"/>
  <c r="AE16" i="7"/>
  <c r="L37" i="4"/>
  <c r="F22" i="1"/>
  <c r="F23" i="1"/>
  <c r="F24" i="1"/>
  <c r="C22" i="1"/>
  <c r="C23" i="1"/>
  <c r="F22" i="6"/>
  <c r="C22" i="6"/>
  <c r="F45" i="1"/>
  <c r="H20" i="6"/>
  <c r="M18" i="6"/>
  <c r="M13" i="6"/>
  <c r="P19" i="6"/>
  <c r="P14" i="6"/>
  <c r="Z21" i="6"/>
  <c r="H22" i="6"/>
  <c r="K22" i="6"/>
  <c r="M13" i="5"/>
  <c r="H22" i="5"/>
  <c r="O38" i="5"/>
  <c r="P38" i="5" s="1"/>
  <c r="K22" i="5"/>
  <c r="M14" i="4"/>
  <c r="P21" i="4"/>
  <c r="H19" i="4"/>
  <c r="H22" i="4"/>
  <c r="K13" i="4"/>
  <c r="K22" i="4"/>
  <c r="Z21" i="4"/>
  <c r="L34" i="1"/>
  <c r="F20" i="1"/>
  <c r="F13" i="1"/>
  <c r="C13" i="1"/>
  <c r="K21" i="1"/>
  <c r="H20" i="1"/>
  <c r="H18" i="1"/>
  <c r="H24" i="1"/>
  <c r="Z18" i="6"/>
  <c r="C13" i="6"/>
  <c r="F14" i="6"/>
  <c r="R16" i="6"/>
  <c r="U16" i="6"/>
  <c r="U13" i="6"/>
  <c r="H18" i="6"/>
  <c r="K18" i="6"/>
  <c r="K21" i="6"/>
  <c r="F13" i="6"/>
  <c r="W19" i="6"/>
  <c r="W18" i="6"/>
  <c r="F43" i="6"/>
  <c r="H24" i="5"/>
  <c r="H18" i="5"/>
  <c r="K18" i="5"/>
  <c r="K21" i="5"/>
  <c r="P18" i="5"/>
  <c r="P13" i="5"/>
  <c r="P14" i="5"/>
  <c r="K13" i="5"/>
  <c r="W18" i="5"/>
  <c r="R16" i="5"/>
  <c r="H13" i="5"/>
  <c r="C14" i="5"/>
  <c r="C13" i="5"/>
  <c r="F23" i="7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W17" i="4"/>
  <c r="O38" i="4"/>
  <c r="P38" i="4" s="1"/>
  <c r="Z17" i="4"/>
  <c r="C18" i="4"/>
  <c r="H13" i="4"/>
  <c r="O35" i="4"/>
  <c r="M13" i="4"/>
  <c r="W20" i="4"/>
  <c r="P20" i="4"/>
  <c r="L36" i="4"/>
  <c r="P18" i="7"/>
  <c r="K22" i="7"/>
  <c r="Z14" i="7"/>
  <c r="Q25" i="7"/>
  <c r="L37" i="7" s="1"/>
  <c r="M37" i="7" s="1"/>
  <c r="R17" i="7"/>
  <c r="P17" i="7"/>
  <c r="P16" i="7"/>
  <c r="F37" i="4"/>
  <c r="Z16" i="7"/>
  <c r="F37" i="1"/>
  <c r="M16" i="7"/>
  <c r="F43" i="1"/>
  <c r="F44" i="1"/>
  <c r="C22" i="7"/>
  <c r="C44" i="1"/>
  <c r="F22" i="7"/>
  <c r="F39" i="1"/>
  <c r="C39" i="5"/>
  <c r="C43" i="5"/>
  <c r="C43" i="4"/>
  <c r="C45" i="1"/>
  <c r="F37" i="6"/>
  <c r="C39" i="6"/>
  <c r="M37" i="6"/>
  <c r="U16" i="7"/>
  <c r="F39" i="6"/>
  <c r="AB18" i="7"/>
  <c r="AB19" i="7"/>
  <c r="F39" i="5"/>
  <c r="F45" i="5"/>
  <c r="AE20" i="7"/>
  <c r="R16" i="7"/>
  <c r="C37" i="5"/>
  <c r="F34" i="5"/>
  <c r="F18" i="7"/>
  <c r="F21" i="7"/>
  <c r="C34" i="5"/>
  <c r="F13" i="7"/>
  <c r="F42" i="5"/>
  <c r="W20" i="7"/>
  <c r="AE18" i="7"/>
  <c r="AE21" i="7"/>
  <c r="AE17" i="7"/>
  <c r="F35" i="4"/>
  <c r="K18" i="7"/>
  <c r="C38" i="4"/>
  <c r="C35" i="4"/>
  <c r="C45" i="4"/>
  <c r="K16" i="7"/>
  <c r="AB20" i="7"/>
  <c r="C18" i="7"/>
  <c r="C39" i="4"/>
  <c r="C13" i="7"/>
  <c r="F39" i="4"/>
  <c r="R13" i="7"/>
  <c r="C34" i="4"/>
  <c r="K21" i="7"/>
  <c r="M18" i="7"/>
  <c r="M13" i="7"/>
  <c r="F40" i="4"/>
  <c r="P13" i="7"/>
  <c r="H18" i="7"/>
  <c r="M37" i="4"/>
  <c r="AA25" i="7" l="1"/>
  <c r="L38" i="7" s="1"/>
  <c r="M38" i="7" s="1"/>
  <c r="E45" i="7"/>
  <c r="P15" i="5"/>
  <c r="B43" i="7"/>
  <c r="C43" i="7" s="1"/>
  <c r="E44" i="7"/>
  <c r="F44" i="7" s="1"/>
  <c r="AB17" i="7"/>
  <c r="AB25" i="7" s="1"/>
  <c r="E37" i="7"/>
  <c r="F37" i="7" s="1"/>
  <c r="B37" i="7"/>
  <c r="E34" i="7"/>
  <c r="B44" i="7"/>
  <c r="C44" i="7" s="1"/>
  <c r="P15" i="6"/>
  <c r="K14" i="6"/>
  <c r="K15" i="6"/>
  <c r="H15" i="6"/>
  <c r="K13" i="6"/>
  <c r="H14" i="6"/>
  <c r="L35" i="6"/>
  <c r="L40" i="6" s="1"/>
  <c r="M35" i="6" s="1"/>
  <c r="H24" i="6"/>
  <c r="H13" i="6"/>
  <c r="M20" i="6"/>
  <c r="M25" i="6" s="1"/>
  <c r="O35" i="6"/>
  <c r="O40" i="6" s="1"/>
  <c r="P35" i="6" s="1"/>
  <c r="K20" i="6"/>
  <c r="C20" i="6"/>
  <c r="K24" i="6"/>
  <c r="F24" i="6"/>
  <c r="E25" i="7"/>
  <c r="C24" i="6"/>
  <c r="M15" i="5"/>
  <c r="H19" i="5"/>
  <c r="H20" i="5"/>
  <c r="P20" i="5"/>
  <c r="M20" i="5"/>
  <c r="M19" i="5"/>
  <c r="K20" i="5"/>
  <c r="F41" i="5"/>
  <c r="K19" i="5"/>
  <c r="H15" i="5"/>
  <c r="H14" i="5"/>
  <c r="H25" i="5" s="1"/>
  <c r="F36" i="5"/>
  <c r="P19" i="5"/>
  <c r="F40" i="5"/>
  <c r="K15" i="5"/>
  <c r="F15" i="5"/>
  <c r="K14" i="5"/>
  <c r="F14" i="5"/>
  <c r="M15" i="4"/>
  <c r="M25" i="4" s="1"/>
  <c r="K15" i="4"/>
  <c r="K25" i="4" s="1"/>
  <c r="D41" i="7"/>
  <c r="H20" i="4"/>
  <c r="H25" i="4" s="1"/>
  <c r="E41" i="7"/>
  <c r="B46" i="4"/>
  <c r="C20" i="4"/>
  <c r="C25" i="4" s="1"/>
  <c r="B34" i="7"/>
  <c r="S25" i="7"/>
  <c r="N37" i="7" s="1"/>
  <c r="AC25" i="7"/>
  <c r="N38" i="7" s="1"/>
  <c r="D45" i="7"/>
  <c r="E39" i="7"/>
  <c r="F39" i="7" s="1"/>
  <c r="AB25" i="6"/>
  <c r="B39" i="7"/>
  <c r="C39" i="7" s="1"/>
  <c r="E40" i="7"/>
  <c r="E36" i="7"/>
  <c r="E35" i="7"/>
  <c r="D37" i="7"/>
  <c r="B25" i="7"/>
  <c r="C15" i="7" s="1"/>
  <c r="H19" i="1"/>
  <c r="W25" i="1"/>
  <c r="Z25" i="1"/>
  <c r="D43" i="7"/>
  <c r="D44" i="7"/>
  <c r="P19" i="1"/>
  <c r="P25" i="1" s="1"/>
  <c r="N40" i="4"/>
  <c r="AE25" i="5"/>
  <c r="D40" i="7"/>
  <c r="D25" i="7"/>
  <c r="N34" i="7" s="1"/>
  <c r="D35" i="7"/>
  <c r="E43" i="7"/>
  <c r="F43" i="7" s="1"/>
  <c r="U25" i="6"/>
  <c r="P20" i="1"/>
  <c r="R25" i="6"/>
  <c r="D46" i="6"/>
  <c r="K20" i="1"/>
  <c r="M19" i="1"/>
  <c r="H13" i="1"/>
  <c r="H14" i="1"/>
  <c r="M15" i="1"/>
  <c r="M20" i="1"/>
  <c r="B41" i="7"/>
  <c r="C25" i="1"/>
  <c r="N25" i="7"/>
  <c r="N36" i="7" s="1"/>
  <c r="M14" i="1"/>
  <c r="K14" i="1"/>
  <c r="E46" i="1"/>
  <c r="F36" i="1" s="1"/>
  <c r="J25" i="7"/>
  <c r="D34" i="7"/>
  <c r="H16" i="1"/>
  <c r="H15" i="1"/>
  <c r="C38" i="1"/>
  <c r="B46" i="1"/>
  <c r="C41" i="1" s="1"/>
  <c r="D46" i="1"/>
  <c r="AB25" i="1"/>
  <c r="B46" i="5"/>
  <c r="C41" i="5" s="1"/>
  <c r="D46" i="5"/>
  <c r="AE25" i="1"/>
  <c r="U25" i="4"/>
  <c r="W25" i="4"/>
  <c r="Z25" i="4"/>
  <c r="AB25" i="4"/>
  <c r="F38" i="1"/>
  <c r="O40" i="4"/>
  <c r="P35" i="4" s="1"/>
  <c r="E46" i="4"/>
  <c r="F34" i="4"/>
  <c r="U25" i="5"/>
  <c r="AB25" i="5"/>
  <c r="D46" i="4"/>
  <c r="N40" i="1"/>
  <c r="H22" i="7"/>
  <c r="D36" i="7"/>
  <c r="B35" i="7"/>
  <c r="B40" i="7"/>
  <c r="F25" i="4"/>
  <c r="P25" i="4"/>
  <c r="D39" i="7"/>
  <c r="T25" i="7"/>
  <c r="O37" i="7" s="1"/>
  <c r="P37" i="7" s="1"/>
  <c r="R25" i="1"/>
  <c r="U25" i="1"/>
  <c r="F25" i="5"/>
  <c r="R25" i="5"/>
  <c r="W25" i="5"/>
  <c r="Z25" i="5"/>
  <c r="N40" i="5"/>
  <c r="F25" i="6"/>
  <c r="H25" i="6"/>
  <c r="P25" i="6"/>
  <c r="W25" i="6"/>
  <c r="AE25" i="6"/>
  <c r="X25" i="7"/>
  <c r="N39" i="7" s="1"/>
  <c r="R25" i="4"/>
  <c r="B45" i="7"/>
  <c r="E38" i="7"/>
  <c r="F38" i="7" s="1"/>
  <c r="AD25" i="7"/>
  <c r="O38" i="7" s="1"/>
  <c r="P38" i="7" s="1"/>
  <c r="C25" i="5"/>
  <c r="F25" i="1"/>
  <c r="C23" i="7"/>
  <c r="B36" i="7"/>
  <c r="AE25" i="4"/>
  <c r="N40" i="6"/>
  <c r="E46" i="6"/>
  <c r="B46" i="6"/>
  <c r="L40" i="5"/>
  <c r="M36" i="5" s="1"/>
  <c r="O40" i="5"/>
  <c r="P34" i="5" s="1"/>
  <c r="L25" i="7"/>
  <c r="L36" i="7" s="1"/>
  <c r="M38" i="4"/>
  <c r="L40" i="4"/>
  <c r="M34" i="4" s="1"/>
  <c r="R25" i="7"/>
  <c r="G25" i="7"/>
  <c r="D42" i="7"/>
  <c r="AE25" i="7"/>
  <c r="U25" i="7"/>
  <c r="O40" i="1"/>
  <c r="P35" i="1" s="1"/>
  <c r="L40" i="1"/>
  <c r="M36" i="1" s="1"/>
  <c r="W25" i="7"/>
  <c r="Z25" i="7"/>
  <c r="B42" i="7"/>
  <c r="Y25" i="7"/>
  <c r="O39" i="7" s="1"/>
  <c r="P39" i="7" s="1"/>
  <c r="O25" i="7"/>
  <c r="P19" i="7" s="1"/>
  <c r="I25" i="7"/>
  <c r="N35" i="7" s="1"/>
  <c r="E42" i="7"/>
  <c r="V25" i="7"/>
  <c r="L39" i="7" s="1"/>
  <c r="M39" i="7" s="1"/>
  <c r="C25" i="6" l="1"/>
  <c r="M25" i="5"/>
  <c r="F35" i="6"/>
  <c r="F36" i="6"/>
  <c r="C35" i="6"/>
  <c r="C36" i="6"/>
  <c r="K25" i="6"/>
  <c r="F41" i="6"/>
  <c r="F34" i="6"/>
  <c r="C41" i="6"/>
  <c r="C34" i="6"/>
  <c r="P36" i="6"/>
  <c r="M36" i="6"/>
  <c r="C14" i="7"/>
  <c r="C24" i="7"/>
  <c r="K20" i="7"/>
  <c r="K24" i="7"/>
  <c r="P34" i="6"/>
  <c r="H19" i="7"/>
  <c r="H24" i="7"/>
  <c r="O34" i="7"/>
  <c r="F15" i="7"/>
  <c r="F24" i="7"/>
  <c r="F40" i="6"/>
  <c r="F45" i="6"/>
  <c r="F14" i="7"/>
  <c r="F20" i="7"/>
  <c r="C40" i="6"/>
  <c r="C45" i="6"/>
  <c r="M34" i="6"/>
  <c r="F46" i="5"/>
  <c r="P25" i="5"/>
  <c r="K25" i="5"/>
  <c r="P36" i="5"/>
  <c r="C35" i="5"/>
  <c r="C40" i="5"/>
  <c r="C36" i="5"/>
  <c r="P35" i="5"/>
  <c r="M34" i="5"/>
  <c r="M35" i="5"/>
  <c r="N40" i="7"/>
  <c r="F41" i="4"/>
  <c r="F36" i="4"/>
  <c r="F46" i="4" s="1"/>
  <c r="M36" i="4"/>
  <c r="C41" i="4"/>
  <c r="C36" i="4"/>
  <c r="P34" i="4"/>
  <c r="P36" i="4"/>
  <c r="M35" i="4"/>
  <c r="L34" i="7"/>
  <c r="C20" i="7"/>
  <c r="M25" i="1"/>
  <c r="K25" i="1"/>
  <c r="M19" i="7"/>
  <c r="D46" i="7"/>
  <c r="F40" i="1"/>
  <c r="K15" i="7"/>
  <c r="K19" i="7"/>
  <c r="H20" i="7"/>
  <c r="C40" i="1"/>
  <c r="P15" i="7"/>
  <c r="P20" i="7"/>
  <c r="M20" i="7"/>
  <c r="P34" i="1"/>
  <c r="F41" i="1"/>
  <c r="M35" i="1"/>
  <c r="M34" i="1"/>
  <c r="P36" i="1"/>
  <c r="O36" i="7"/>
  <c r="P14" i="7"/>
  <c r="M15" i="7"/>
  <c r="M14" i="7"/>
  <c r="O35" i="7"/>
  <c r="K14" i="7"/>
  <c r="F34" i="1"/>
  <c r="F35" i="1"/>
  <c r="K13" i="7"/>
  <c r="H25" i="1"/>
  <c r="H16" i="7"/>
  <c r="H13" i="7"/>
  <c r="C37" i="1"/>
  <c r="C34" i="1"/>
  <c r="L35" i="7"/>
  <c r="L40" i="7" s="1"/>
  <c r="H15" i="7"/>
  <c r="C35" i="1"/>
  <c r="C36" i="1"/>
  <c r="H14" i="7"/>
  <c r="F42" i="7"/>
  <c r="E46" i="7"/>
  <c r="C42" i="7"/>
  <c r="B46" i="7"/>
  <c r="C34" i="7" s="1"/>
  <c r="C25" i="7" l="1"/>
  <c r="F25" i="7"/>
  <c r="P40" i="6"/>
  <c r="M40" i="6"/>
  <c r="F46" i="6"/>
  <c r="F40" i="7"/>
  <c r="F45" i="7"/>
  <c r="C45" i="7"/>
  <c r="C46" i="6"/>
  <c r="P40" i="5"/>
  <c r="C46" i="5"/>
  <c r="M40" i="5"/>
  <c r="M40" i="4"/>
  <c r="C46" i="4"/>
  <c r="P40" i="4"/>
  <c r="P40" i="1"/>
  <c r="O40" i="7"/>
  <c r="P34" i="7" s="1"/>
  <c r="P25" i="7"/>
  <c r="K25" i="7"/>
  <c r="M40" i="1"/>
  <c r="C40" i="7"/>
  <c r="M25" i="7"/>
  <c r="F36" i="7"/>
  <c r="F41" i="7"/>
  <c r="M35" i="7"/>
  <c r="M34" i="7"/>
  <c r="C41" i="7"/>
  <c r="M36" i="7"/>
  <c r="F34" i="7"/>
  <c r="F35" i="7"/>
  <c r="F46" i="1"/>
  <c r="C36" i="7"/>
  <c r="C37" i="7"/>
  <c r="C46" i="1"/>
  <c r="C35" i="7"/>
  <c r="H25" i="7"/>
  <c r="P35" i="7" l="1"/>
  <c r="P36" i="7"/>
  <c r="F46" i="7"/>
  <c r="M40" i="7"/>
  <c r="C46" i="7"/>
  <c r="P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<sst xmlns="http://schemas.openxmlformats.org/spreadsheetml/2006/main" count="457" uniqueCount="62">
  <si>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</si>
  <si>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</si>
  <si>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</si>
  <si>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</si>
  <si>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</si>
  <si>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</si>
  <si>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</si>
  <si>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</si>
  <si>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</si>
  <si>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</si>
  <si>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</si>
  <si>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</si>
  <si>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</si>
  <si>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</si>
  <si>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</si>
  <si>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</si>
  <si>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</si>
  <si>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</si>
  <si>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</si>
  <si>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</si>
  <si>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</si>
  <si>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</si>
  <si>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</si>
  <si>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</si>
  <si>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</si>
  <si>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</si>
  <si>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</si>
  <si>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</si>
  <si>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</si>
  <si>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</si>
  <si>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</si>
  <si>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</si>
  <si>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</si>
  <si>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</si>
  <si>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</si>
  <si>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</si>
  <si>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</si>
  <si>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</si>
  <si>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</si>
  <si>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</si>
  <si>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</si>
  <si>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</si>
  <si>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</si>
  <si>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</si>
  <si>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</si>
  <si>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</si>
  <si>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</si>
  <si>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</si>
  <si>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</si>
  <si>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</si>
  <si>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</si>
  <si>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</si>
  <si>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</si>
  <si>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</si>
  <si>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</si>
  <si>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</si>
  <si>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</si>
  <si>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</si>
  <si>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</si>
  <si>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</si>
  <si>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</si>
  <si>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BARCELONA CICLE DEL AIGUA,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</si>
</sst>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 2" xfId="47" xr:uid="{00000000-0005-0000-0000-000000000000}"/>
    <cellStyle name="20% - Èmfasi2 2" xfId="49" xr:uid="{00000000-0005-0000-0000-000001000000}"/>
    <cellStyle name="20% - Èmfasi3 2" xfId="51" xr:uid="{00000000-0005-0000-0000-000002000000}"/>
    <cellStyle name="20% - Èmfasi4 2" xfId="53" xr:uid="{00000000-0005-0000-0000-000003000000}"/>
    <cellStyle name="20% - Èmfasi5 2" xfId="55" xr:uid="{00000000-0005-0000-0000-000004000000}"/>
    <cellStyle name="20% - Èmfasi6 2" xfId="57" xr:uid="{00000000-0005-0000-0000-000005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C000000}"/>
    <cellStyle name="40% - Èmfasi2 2" xfId="50" xr:uid="{00000000-0005-0000-0000-00000D000000}"/>
    <cellStyle name="40% - Èmfasi3 2" xfId="52" xr:uid="{00000000-0005-0000-0000-00000E000000}"/>
    <cellStyle name="40% - Èmfasi4 2" xfId="54" xr:uid="{00000000-0005-0000-0000-00000F000000}"/>
    <cellStyle name="40% - Èmfasi5 2" xfId="56" xr:uid="{00000000-0005-0000-0000-000010000000}"/>
    <cellStyle name="40% - Èmfasi6 2" xfId="58" xr:uid="{00000000-0005-0000-0000-000011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30000000}"/>
    <cellStyle name="Normal 3" xfId="45" xr:uid="{00000000-0005-0000-0000-000031000000}"/>
    <cellStyle name="Nota 2" xfId="46" xr:uid="{00000000-0005-0000-0000-000032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E-497A-917E-CF4B9116A8B8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0E-497A-917E-CF4B9116A8B8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0E-497A-917E-CF4B9116A8B8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0E-497A-917E-CF4B9116A8B8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0E-497A-917E-CF4B9116A8B8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0E-497A-917E-CF4B9116A8B8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0E-497A-917E-CF4B9116A8B8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0E-497A-917E-CF4B9116A8B8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0E-497A-917E-CF4B9116A8B8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0E-497A-917E-CF4B9116A8B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260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0E-497A-917E-CF4B9116A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3B-4D6B-BD1F-F64D6588598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3B-4D6B-BD1F-F64D6588598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3B-4D6B-BD1F-F64D6588598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3B-4D6B-BD1F-F64D6588598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3B-4D6B-BD1F-F64D6588598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3B-4D6B-BD1F-F64D6588598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3B-4D6B-BD1F-F64D6588598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3B-4D6B-BD1F-F64D6588598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3B-4D6B-BD1F-F64D6588598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3B-4D6B-BD1F-F64D6588598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259351.4</c:v>
                </c:pt>
                <c:pt idx="1">
                  <c:v>667297.83000000007</c:v>
                </c:pt>
                <c:pt idx="2">
                  <c:v>504912.49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77497.64</c:v>
                </c:pt>
                <c:pt idx="7">
                  <c:v>969062.2</c:v>
                </c:pt>
                <c:pt idx="8">
                  <c:v>0</c:v>
                </c:pt>
                <c:pt idx="9">
                  <c:v>0</c:v>
                </c:pt>
                <c:pt idx="10">
                  <c:v>1868886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3B-4D6B-BD1F-F64D658859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3-4AC4-8527-C142970DB35E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3-4AC4-8527-C142970DB35E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3-4AC4-8527-C142970DB35E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3-4AC4-8527-C142970DB35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22</c:v>
                </c:pt>
                <c:pt idx="1">
                  <c:v>142</c:v>
                </c:pt>
                <c:pt idx="2">
                  <c:v>138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3-4AC4-8527-C142970DB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81-41CD-867D-1C690B12201D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81-41CD-867D-1C690B12201D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81-41CD-867D-1C690B12201D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81-41CD-867D-1C690B12201D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81-41CD-867D-1C690B12201D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81-41CD-867D-1C690B1220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2529770.12</c:v>
                </c:pt>
                <c:pt idx="1">
                  <c:v>1146844.0899999999</c:v>
                </c:pt>
                <c:pt idx="2">
                  <c:v>670393.35000000009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81-41CD-867D-1C690B1220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11" zoomScale="90" zoomScaleNormal="90" workbookViewId="0">
      <selection activeCell="S22" sqref="S22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45041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2.3255813953488372E-2</v>
      </c>
      <c r="I14" s="6">
        <v>56900</v>
      </c>
      <c r="J14" s="7">
        <v>68849</v>
      </c>
      <c r="K14" s="21">
        <f t="shared" si="3"/>
        <v>0.36330842906266914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4.6511627906976744E-2</v>
      </c>
      <c r="I15" s="6">
        <v>14920.48</v>
      </c>
      <c r="J15" s="7">
        <v>18053.78</v>
      </c>
      <c r="K15" s="21">
        <f t="shared" si="3"/>
        <v>9.5267766422795302E-2</v>
      </c>
      <c r="L15" s="2">
        <v>3</v>
      </c>
      <c r="M15" s="20">
        <f t="shared" si="4"/>
        <v>7.1428571428571425E-2</v>
      </c>
      <c r="N15" s="6">
        <v>20398.32</v>
      </c>
      <c r="O15" s="7">
        <v>24681.97</v>
      </c>
      <c r="P15" s="21">
        <f t="shared" si="5"/>
        <v>0.24498053314546375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9.3023255813953487E-2</v>
      </c>
      <c r="I19" s="6">
        <v>7891.17</v>
      </c>
      <c r="J19" s="7">
        <v>9271.2199999999993</v>
      </c>
      <c r="K19" s="21">
        <f t="shared" si="3"/>
        <v>4.8923185139862581E-2</v>
      </c>
      <c r="L19" s="2">
        <v>1</v>
      </c>
      <c r="M19" s="20">
        <f t="shared" si="4"/>
        <v>2.3809523809523808E-2</v>
      </c>
      <c r="N19" s="6">
        <v>678</v>
      </c>
      <c r="O19" s="7">
        <v>820.38</v>
      </c>
      <c r="P19" s="21">
        <f t="shared" si="5"/>
        <v>8.1426697213340567E-3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4</v>
      </c>
      <c r="C20" s="62">
        <f t="shared" si="0"/>
        <v>1</v>
      </c>
      <c r="D20" s="65">
        <v>13289.07</v>
      </c>
      <c r="E20" s="66">
        <v>16079.78</v>
      </c>
      <c r="F20" s="21">
        <f t="shared" si="1"/>
        <v>1</v>
      </c>
      <c r="G20" s="64">
        <v>36</v>
      </c>
      <c r="H20" s="62">
        <f t="shared" si="2"/>
        <v>0.83720930232558144</v>
      </c>
      <c r="I20" s="65">
        <v>78034.17</v>
      </c>
      <c r="J20" s="66">
        <v>93331.65</v>
      </c>
      <c r="K20" s="63">
        <f t="shared" si="3"/>
        <v>0.49250061937467299</v>
      </c>
      <c r="L20" s="64">
        <v>38</v>
      </c>
      <c r="M20" s="62">
        <f t="shared" si="4"/>
        <v>0.90476190476190477</v>
      </c>
      <c r="N20" s="65">
        <v>62188.76</v>
      </c>
      <c r="O20" s="66">
        <v>75248.39</v>
      </c>
      <c r="P20" s="63">
        <f t="shared" si="5"/>
        <v>0.74687679713320221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13289.07</v>
      </c>
      <c r="E25" s="18">
        <f t="shared" si="12"/>
        <v>16079.78</v>
      </c>
      <c r="F25" s="19">
        <f t="shared" si="12"/>
        <v>1</v>
      </c>
      <c r="G25" s="16">
        <f t="shared" si="12"/>
        <v>43</v>
      </c>
      <c r="H25" s="17">
        <f t="shared" si="12"/>
        <v>1</v>
      </c>
      <c r="I25" s="18">
        <f t="shared" si="12"/>
        <v>157745.82</v>
      </c>
      <c r="J25" s="18">
        <f t="shared" si="12"/>
        <v>189505.65</v>
      </c>
      <c r="K25" s="19">
        <f t="shared" si="12"/>
        <v>1</v>
      </c>
      <c r="L25" s="16">
        <f t="shared" si="12"/>
        <v>42</v>
      </c>
      <c r="M25" s="17">
        <f t="shared" si="12"/>
        <v>1</v>
      </c>
      <c r="N25" s="18">
        <f t="shared" si="12"/>
        <v>83265.08</v>
      </c>
      <c r="O25" s="18">
        <f t="shared" si="12"/>
        <v>100750.74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19" t="s">
        <v>56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3" t="s">
        <v>3</v>
      </c>
      <c r="K34" s="144"/>
      <c r="L34" s="54">
        <f>B25</f>
        <v>4</v>
      </c>
      <c r="M34" s="8">
        <f t="shared" ref="M34:M39" si="18">IF(L34,L34/$L$40,"")</f>
        <v>4.49438202247191E-2</v>
      </c>
      <c r="N34" s="55">
        <f>D25</f>
        <v>13289.07</v>
      </c>
      <c r="O34" s="55">
        <f>E25</f>
        <v>16079.78</v>
      </c>
      <c r="P34" s="56">
        <f t="shared" ref="P34:P39" si="19">IF(O34,O34/$O$40,"")</f>
        <v>5.2490634716755781E-2</v>
      </c>
    </row>
    <row r="35" spans="1:33" s="24" customFormat="1" ht="30" customHeight="1" x14ac:dyDescent="0.3">
      <c r="A35" s="41" t="s">
        <v>18</v>
      </c>
      <c r="B35" s="12">
        <f t="shared" si="13"/>
        <v>1</v>
      </c>
      <c r="C35" s="8">
        <f t="shared" si="14"/>
        <v>1.1235955056179775E-2</v>
      </c>
      <c r="D35" s="13">
        <f t="shared" si="15"/>
        <v>56900</v>
      </c>
      <c r="E35" s="14">
        <f t="shared" si="16"/>
        <v>68849</v>
      </c>
      <c r="F35" s="21">
        <f t="shared" si="17"/>
        <v>0.22474982304570823</v>
      </c>
      <c r="J35" s="139" t="s">
        <v>1</v>
      </c>
      <c r="K35" s="140"/>
      <c r="L35" s="57">
        <f>G25</f>
        <v>43</v>
      </c>
      <c r="M35" s="8">
        <f t="shared" si="18"/>
        <v>0.48314606741573035</v>
      </c>
      <c r="N35" s="58">
        <f>I25</f>
        <v>157745.82</v>
      </c>
      <c r="O35" s="58">
        <f>J25</f>
        <v>189505.65</v>
      </c>
      <c r="P35" s="56">
        <f t="shared" si="19"/>
        <v>0.6186198972194501</v>
      </c>
    </row>
    <row r="36" spans="1:33" ht="30" customHeight="1" x14ac:dyDescent="0.3">
      <c r="A36" s="41" t="s">
        <v>19</v>
      </c>
      <c r="B36" s="12">
        <f t="shared" si="13"/>
        <v>5</v>
      </c>
      <c r="C36" s="8">
        <f t="shared" si="14"/>
        <v>5.6179775280898875E-2</v>
      </c>
      <c r="D36" s="13">
        <f t="shared" si="15"/>
        <v>35318.800000000003</v>
      </c>
      <c r="E36" s="14">
        <f t="shared" si="16"/>
        <v>42735.75</v>
      </c>
      <c r="F36" s="21">
        <f t="shared" si="17"/>
        <v>0.13950605310499245</v>
      </c>
      <c r="G36" s="24"/>
      <c r="J36" s="139" t="s">
        <v>2</v>
      </c>
      <c r="K36" s="140"/>
      <c r="L36" s="57">
        <f>L25</f>
        <v>42</v>
      </c>
      <c r="M36" s="8">
        <f t="shared" si="18"/>
        <v>0.47191011235955055</v>
      </c>
      <c r="N36" s="58">
        <f>N25</f>
        <v>83265.08</v>
      </c>
      <c r="O36" s="58">
        <f>O25</f>
        <v>100750.74</v>
      </c>
      <c r="P36" s="56">
        <f t="shared" si="19"/>
        <v>0.32888946806379415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5</v>
      </c>
      <c r="C40" s="8">
        <f t="shared" si="14"/>
        <v>5.6179775280898875E-2</v>
      </c>
      <c r="D40" s="13">
        <f t="shared" si="15"/>
        <v>8569.17</v>
      </c>
      <c r="E40" s="14">
        <f t="shared" si="16"/>
        <v>10091.599999999999</v>
      </c>
      <c r="F40" s="21">
        <f t="shared" si="17"/>
        <v>3.294289407613863E-2</v>
      </c>
      <c r="G40" s="24"/>
      <c r="J40" s="141" t="s">
        <v>0</v>
      </c>
      <c r="K40" s="142"/>
      <c r="L40" s="79">
        <f>SUM(L34:L39)</f>
        <v>89</v>
      </c>
      <c r="M40" s="17">
        <f>SUM(M34:M39)</f>
        <v>1</v>
      </c>
      <c r="N40" s="80">
        <f>SUM(N34:N39)</f>
        <v>254299.97000000003</v>
      </c>
      <c r="O40" s="81">
        <f>SUM(O34:O39)</f>
        <v>306336.17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78</v>
      </c>
      <c r="C41" s="8">
        <f t="shared" si="14"/>
        <v>0.8764044943820225</v>
      </c>
      <c r="D41" s="13">
        <f t="shared" si="15"/>
        <v>153512</v>
      </c>
      <c r="E41" s="14">
        <f t="shared" si="16"/>
        <v>184659.82</v>
      </c>
      <c r="F41" s="21">
        <f t="shared" si="17"/>
        <v>0.60280122977316053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89</v>
      </c>
      <c r="C46" s="17">
        <f>SUM(C34:C45)</f>
        <v>1</v>
      </c>
      <c r="D46" s="18">
        <f>SUM(D34:D45)</f>
        <v>254299.97</v>
      </c>
      <c r="E46" s="18">
        <f>SUM(E34:E45)</f>
        <v>306336.17000000004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topLeftCell="A3" zoomScale="80" zoomScaleNormal="80" workbookViewId="0">
      <selection activeCell="O18" sqref="O18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45111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BARCELONA CICLE DEL AIGUA,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5.7142857142857141E-2</v>
      </c>
      <c r="I15" s="6">
        <v>19830</v>
      </c>
      <c r="J15" s="7">
        <v>23994.3</v>
      </c>
      <c r="K15" s="21">
        <f t="shared" si="3"/>
        <v>0.22313300714697409</v>
      </c>
      <c r="L15" s="2">
        <v>3</v>
      </c>
      <c r="M15" s="20">
        <f t="shared" si="4"/>
        <v>9.375E-2</v>
      </c>
      <c r="N15" s="6">
        <v>102012.54</v>
      </c>
      <c r="O15" s="7">
        <v>123435.17</v>
      </c>
      <c r="P15" s="21">
        <f t="shared" si="5"/>
        <v>0.74974209903445665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4</v>
      </c>
      <c r="C20" s="62">
        <f t="shared" si="0"/>
        <v>1</v>
      </c>
      <c r="D20" s="65">
        <v>40161.75</v>
      </c>
      <c r="E20" s="66">
        <v>48595.72</v>
      </c>
      <c r="F20" s="21">
        <f t="shared" si="1"/>
        <v>1</v>
      </c>
      <c r="G20" s="64">
        <v>33</v>
      </c>
      <c r="H20" s="62">
        <f t="shared" si="2"/>
        <v>0.94285714285714284</v>
      </c>
      <c r="I20" s="65">
        <v>72307.38</v>
      </c>
      <c r="J20" s="66">
        <v>83539.320000000007</v>
      </c>
      <c r="K20" s="21">
        <f t="shared" si="3"/>
        <v>0.77686699285302585</v>
      </c>
      <c r="L20" s="64">
        <v>29</v>
      </c>
      <c r="M20" s="62">
        <f t="shared" si="4"/>
        <v>0.90625</v>
      </c>
      <c r="N20" s="65">
        <v>34052.61</v>
      </c>
      <c r="O20" s="66">
        <v>41201.67</v>
      </c>
      <c r="P20" s="63">
        <f t="shared" si="5"/>
        <v>0.25025790096554329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4</v>
      </c>
      <c r="C25" s="17">
        <f t="shared" si="32"/>
        <v>1</v>
      </c>
      <c r="D25" s="18">
        <f t="shared" si="32"/>
        <v>40161.75</v>
      </c>
      <c r="E25" s="18">
        <f t="shared" si="32"/>
        <v>48595.72</v>
      </c>
      <c r="F25" s="19">
        <f t="shared" si="32"/>
        <v>1</v>
      </c>
      <c r="G25" s="16">
        <f t="shared" si="32"/>
        <v>35</v>
      </c>
      <c r="H25" s="17">
        <f t="shared" si="32"/>
        <v>1</v>
      </c>
      <c r="I25" s="18">
        <f t="shared" si="32"/>
        <v>92137.38</v>
      </c>
      <c r="J25" s="18">
        <f t="shared" si="32"/>
        <v>107533.62000000001</v>
      </c>
      <c r="K25" s="19">
        <f t="shared" si="32"/>
        <v>1</v>
      </c>
      <c r="L25" s="16">
        <f t="shared" si="32"/>
        <v>32</v>
      </c>
      <c r="M25" s="17">
        <f t="shared" si="32"/>
        <v>1</v>
      </c>
      <c r="N25" s="18">
        <f t="shared" si="32"/>
        <v>136065.15</v>
      </c>
      <c r="O25" s="18">
        <f t="shared" si="32"/>
        <v>164636.84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4</v>
      </c>
      <c r="M34" s="8">
        <f t="shared" ref="M34:M39" si="38">IF(L34,L34/$L$40,"")</f>
        <v>5.6338028169014086E-2</v>
      </c>
      <c r="N34" s="55">
        <f>D25</f>
        <v>40161.75</v>
      </c>
      <c r="O34" s="55">
        <f>E25</f>
        <v>48595.72</v>
      </c>
      <c r="P34" s="56">
        <f t="shared" ref="P34:P39" si="39">IF(O34,O34/$O$40,"")</f>
        <v>0.15149888931557559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35</v>
      </c>
      <c r="M35" s="8">
        <f t="shared" si="38"/>
        <v>0.49295774647887325</v>
      </c>
      <c r="N35" s="58">
        <f>I25</f>
        <v>92137.38</v>
      </c>
      <c r="O35" s="58">
        <f>J25</f>
        <v>107533.62000000001</v>
      </c>
      <c r="P35" s="56">
        <f t="shared" si="39"/>
        <v>0.33523989343265548</v>
      </c>
    </row>
    <row r="36" spans="1:33" ht="30" customHeight="1" x14ac:dyDescent="0.3">
      <c r="A36" s="41" t="s">
        <v>19</v>
      </c>
      <c r="B36" s="12">
        <f t="shared" si="33"/>
        <v>5</v>
      </c>
      <c r="C36" s="8">
        <f t="shared" si="34"/>
        <v>7.0422535211267609E-2</v>
      </c>
      <c r="D36" s="13">
        <f t="shared" si="35"/>
        <v>121842.54</v>
      </c>
      <c r="E36" s="14">
        <f t="shared" si="36"/>
        <v>147429.47</v>
      </c>
      <c r="F36" s="21">
        <f t="shared" si="37"/>
        <v>0.45961662791258101</v>
      </c>
      <c r="G36" s="24"/>
      <c r="J36" s="139" t="s">
        <v>2</v>
      </c>
      <c r="K36" s="140"/>
      <c r="L36" s="57">
        <f>L25</f>
        <v>32</v>
      </c>
      <c r="M36" s="8">
        <f t="shared" si="38"/>
        <v>0.45070422535211269</v>
      </c>
      <c r="N36" s="58">
        <f>N25</f>
        <v>136065.15</v>
      </c>
      <c r="O36" s="58">
        <f>O25</f>
        <v>164636.84</v>
      </c>
      <c r="P36" s="56">
        <f t="shared" si="39"/>
        <v>0.51326121725176876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71</v>
      </c>
      <c r="M40" s="17">
        <f>SUM(M34:M39)</f>
        <v>1</v>
      </c>
      <c r="N40" s="80">
        <f>SUM(N34:N39)</f>
        <v>268364.28000000003</v>
      </c>
      <c r="O40" s="81">
        <f>SUM(O34:O39)</f>
        <v>320766.18000000005</v>
      </c>
      <c r="P40" s="82">
        <f>SUM(P34:P39)</f>
        <v>0.99999999999999978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66</v>
      </c>
      <c r="C41" s="8">
        <f t="shared" si="34"/>
        <v>0.92957746478873238</v>
      </c>
      <c r="D41" s="13">
        <f t="shared" si="35"/>
        <v>146521.74</v>
      </c>
      <c r="E41" s="14">
        <f t="shared" si="36"/>
        <v>173336.71000000002</v>
      </c>
      <c r="F41" s="21">
        <f t="shared" si="37"/>
        <v>0.54038337208741893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71</v>
      </c>
      <c r="C46" s="17">
        <f>SUM(C34:C45)</f>
        <v>1</v>
      </c>
      <c r="D46" s="18">
        <f>SUM(D34:D45)</f>
        <v>268364.27999999997</v>
      </c>
      <c r="E46" s="18">
        <f>SUM(E34:E45)</f>
        <v>320766.18000000005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zoomScale="80" zoomScaleNormal="80" workbookViewId="0">
      <selection activeCell="D7" sqref="D7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45218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BARCELONA CICLE DEL AIGUA,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>
        <v>1</v>
      </c>
      <c r="C14" s="20">
        <f t="shared" si="0"/>
        <v>0.5</v>
      </c>
      <c r="D14" s="6">
        <v>351057.36</v>
      </c>
      <c r="E14" s="7">
        <v>424779.4</v>
      </c>
      <c r="F14" s="21">
        <f t="shared" si="1"/>
        <v>0.8586841046751108</v>
      </c>
      <c r="G14" s="2">
        <v>1</v>
      </c>
      <c r="H14" s="20">
        <f t="shared" si="2"/>
        <v>3.7037037037037035E-2</v>
      </c>
      <c r="I14" s="6">
        <v>121204</v>
      </c>
      <c r="J14" s="7">
        <v>146656.84</v>
      </c>
      <c r="K14" s="21">
        <f t="shared" si="3"/>
        <v>0.68964676637526678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>
        <v>1</v>
      </c>
      <c r="C15" s="20">
        <f t="shared" si="0"/>
        <v>0.5</v>
      </c>
      <c r="D15" s="6">
        <v>57774.43</v>
      </c>
      <c r="E15" s="7">
        <v>69907.06</v>
      </c>
      <c r="F15" s="21">
        <f t="shared" si="1"/>
        <v>0.14131589532488922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3</v>
      </c>
      <c r="M15" s="20">
        <f t="shared" si="4"/>
        <v>0.14285714285714285</v>
      </c>
      <c r="N15" s="6">
        <v>46409.96</v>
      </c>
      <c r="O15" s="7">
        <v>56156.05</v>
      </c>
      <c r="P15" s="21">
        <f t="shared" si="5"/>
        <v>0.3352545358514456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3.7037037037037035E-2</v>
      </c>
      <c r="I19" s="6">
        <v>5452.41</v>
      </c>
      <c r="J19" s="7">
        <v>5997.65</v>
      </c>
      <c r="K19" s="21">
        <f t="shared" si="3"/>
        <v>2.820366188410045E-2</v>
      </c>
      <c r="L19" s="2">
        <v>2</v>
      </c>
      <c r="M19" s="20">
        <f t="shared" si="4"/>
        <v>9.5238095238095233E-2</v>
      </c>
      <c r="N19" s="6">
        <v>1370</v>
      </c>
      <c r="O19" s="7">
        <v>1757.7</v>
      </c>
      <c r="P19" s="21">
        <f t="shared" si="5"/>
        <v>1.0493560313912497E-2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25</v>
      </c>
      <c r="H20" s="62">
        <f t="shared" si="2"/>
        <v>0.92592592592592593</v>
      </c>
      <c r="I20" s="65">
        <v>50627.01</v>
      </c>
      <c r="J20" s="66">
        <v>60000.52</v>
      </c>
      <c r="K20" s="63">
        <f t="shared" si="3"/>
        <v>0.28214957174063288</v>
      </c>
      <c r="L20" s="64">
        <v>16</v>
      </c>
      <c r="M20" s="62">
        <f t="shared" si="4"/>
        <v>0.76190476190476186</v>
      </c>
      <c r="N20" s="65">
        <v>90571.97</v>
      </c>
      <c r="O20" s="66">
        <v>109588.98</v>
      </c>
      <c r="P20" s="63">
        <f t="shared" si="5"/>
        <v>0.65425190383464205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408831.79</v>
      </c>
      <c r="E25" s="18">
        <f t="shared" si="22"/>
        <v>494686.46</v>
      </c>
      <c r="F25" s="19">
        <f t="shared" si="22"/>
        <v>1</v>
      </c>
      <c r="G25" s="16">
        <f t="shared" si="22"/>
        <v>27</v>
      </c>
      <c r="H25" s="17">
        <f t="shared" si="22"/>
        <v>1</v>
      </c>
      <c r="I25" s="18">
        <f t="shared" si="22"/>
        <v>177283.42</v>
      </c>
      <c r="J25" s="18">
        <f t="shared" si="22"/>
        <v>212655.00999999998</v>
      </c>
      <c r="K25" s="19">
        <f t="shared" si="22"/>
        <v>1</v>
      </c>
      <c r="L25" s="16">
        <f t="shared" si="22"/>
        <v>21</v>
      </c>
      <c r="M25" s="17">
        <f t="shared" si="22"/>
        <v>1</v>
      </c>
      <c r="N25" s="18">
        <f t="shared" si="22"/>
        <v>138351.93</v>
      </c>
      <c r="O25" s="18">
        <f t="shared" si="22"/>
        <v>167502.72999999998</v>
      </c>
      <c r="P25" s="19">
        <f t="shared" si="22"/>
        <v>1.0000000000000002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2</v>
      </c>
      <c r="M34" s="8">
        <f>IF(L34,L34/$L$40,"")</f>
        <v>0.04</v>
      </c>
      <c r="N34" s="55">
        <f>D25</f>
        <v>408831.79</v>
      </c>
      <c r="O34" s="55">
        <f>E25</f>
        <v>494686.46</v>
      </c>
      <c r="P34" s="56">
        <f>IF(O34,O34/$O$40,"")</f>
        <v>0.56545663787906464</v>
      </c>
    </row>
    <row r="35" spans="1:33" s="24" customFormat="1" ht="30" customHeight="1" x14ac:dyDescent="0.3">
      <c r="A35" s="41" t="s">
        <v>18</v>
      </c>
      <c r="B35" s="12">
        <f t="shared" si="23"/>
        <v>2</v>
      </c>
      <c r="C35" s="8">
        <f t="shared" si="24"/>
        <v>0.04</v>
      </c>
      <c r="D35" s="13">
        <f t="shared" si="25"/>
        <v>472261.36</v>
      </c>
      <c r="E35" s="14">
        <f t="shared" si="26"/>
        <v>571436.24</v>
      </c>
      <c r="F35" s="21">
        <f t="shared" si="27"/>
        <v>0.65318629305652365</v>
      </c>
      <c r="J35" s="139" t="s">
        <v>1</v>
      </c>
      <c r="K35" s="140"/>
      <c r="L35" s="57">
        <f>G25</f>
        <v>27</v>
      </c>
      <c r="M35" s="8">
        <f>IF(L35,L35/$L$40,"")</f>
        <v>0.54</v>
      </c>
      <c r="N35" s="58">
        <f>I25</f>
        <v>177283.42</v>
      </c>
      <c r="O35" s="58">
        <f>J25</f>
        <v>212655.00999999998</v>
      </c>
      <c r="P35" s="56">
        <f>IF(O35,O35/$O$40,"")</f>
        <v>0.24307757884203837</v>
      </c>
    </row>
    <row r="36" spans="1:33" ht="30" customHeight="1" x14ac:dyDescent="0.3">
      <c r="A36" s="41" t="s">
        <v>19</v>
      </c>
      <c r="B36" s="12">
        <f t="shared" si="23"/>
        <v>4</v>
      </c>
      <c r="C36" s="8">
        <f t="shared" si="24"/>
        <v>0.08</v>
      </c>
      <c r="D36" s="13">
        <f t="shared" si="25"/>
        <v>104184.39</v>
      </c>
      <c r="E36" s="14">
        <f t="shared" si="26"/>
        <v>126063.11</v>
      </c>
      <c r="F36" s="21">
        <f t="shared" si="27"/>
        <v>0.14409778335388176</v>
      </c>
      <c r="G36" s="24"/>
      <c r="J36" s="139" t="s">
        <v>2</v>
      </c>
      <c r="K36" s="140"/>
      <c r="L36" s="57">
        <f>L25</f>
        <v>21</v>
      </c>
      <c r="M36" s="8">
        <f>IF(L36,L36/$L$40,"")</f>
        <v>0.42</v>
      </c>
      <c r="N36" s="58">
        <f>N25</f>
        <v>138351.93</v>
      </c>
      <c r="O36" s="58">
        <f>O25</f>
        <v>167502.72999999998</v>
      </c>
      <c r="P36" s="56">
        <f>IF(O36,O36/$O$40,"")</f>
        <v>0.19146578327889696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3</v>
      </c>
      <c r="C40" s="8">
        <f t="shared" si="24"/>
        <v>0.06</v>
      </c>
      <c r="D40" s="13">
        <f t="shared" si="25"/>
        <v>6822.41</v>
      </c>
      <c r="E40" s="14">
        <f t="shared" si="26"/>
        <v>7755.3499999999995</v>
      </c>
      <c r="F40" s="21">
        <f t="shared" si="27"/>
        <v>8.8648355901542238E-3</v>
      </c>
      <c r="G40" s="24"/>
      <c r="J40" s="141" t="s">
        <v>0</v>
      </c>
      <c r="K40" s="142"/>
      <c r="L40" s="79">
        <f>SUM(L34:L39)</f>
        <v>50</v>
      </c>
      <c r="M40" s="17">
        <f>SUM(M34:M39)</f>
        <v>1</v>
      </c>
      <c r="N40" s="80">
        <f>SUM(N34:N39)</f>
        <v>724467.1399999999</v>
      </c>
      <c r="O40" s="81">
        <f>SUM(O34:O39)</f>
        <v>874844.2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41</v>
      </c>
      <c r="C41" s="8">
        <f t="shared" si="24"/>
        <v>0.82</v>
      </c>
      <c r="D41" s="13">
        <f t="shared" si="25"/>
        <v>141198.98000000001</v>
      </c>
      <c r="E41" s="14">
        <f t="shared" si="26"/>
        <v>169589.5</v>
      </c>
      <c r="F41" s="21">
        <f t="shared" si="27"/>
        <v>0.19385108799944037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50</v>
      </c>
      <c r="C46" s="17">
        <f>SUM(C34:C45)</f>
        <v>1</v>
      </c>
      <c r="D46" s="18">
        <f>SUM(D34:D45)</f>
        <v>724467.14</v>
      </c>
      <c r="E46" s="18">
        <f>SUM(E34:E45)</f>
        <v>874844.2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abSelected="1" topLeftCell="A29" zoomScale="80" zoomScaleNormal="80" workbookViewId="0">
      <selection activeCell="H32" sqref="H32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45310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BARCELONA CICLE DEL AIGUA,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2.7027027027027029E-2</v>
      </c>
      <c r="I13" s="4">
        <v>214340</v>
      </c>
      <c r="J13" s="5">
        <v>259351.4</v>
      </c>
      <c r="K13" s="21">
        <f t="shared" ref="K13:K21" si="3">IF(J13,J13/$J$25,"")</f>
        <v>0.40704932486756917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2.7027027027027029E-2</v>
      </c>
      <c r="I14" s="6">
        <v>22324.45</v>
      </c>
      <c r="J14" s="7">
        <v>27012.59</v>
      </c>
      <c r="K14" s="21">
        <f t="shared" si="3"/>
        <v>4.239597905553797E-2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0.10810810810810811</v>
      </c>
      <c r="I15" s="6">
        <v>84431.92</v>
      </c>
      <c r="J15" s="7">
        <v>99636.95</v>
      </c>
      <c r="K15" s="21">
        <f t="shared" si="3"/>
        <v>0.15637915673238603</v>
      </c>
      <c r="L15" s="2">
        <v>6</v>
      </c>
      <c r="M15" s="20">
        <f>IF(L15,L15/$L$25,"")</f>
        <v>0.13953488372093023</v>
      </c>
      <c r="N15" s="6">
        <v>73592.740000000005</v>
      </c>
      <c r="O15" s="7">
        <v>89047.21</v>
      </c>
      <c r="P15" s="21">
        <f>IF(O15,O15/$O$25,"")</f>
        <v>0.37493082193811084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5.4054054054054057E-2</v>
      </c>
      <c r="I19" s="6">
        <v>59650.69</v>
      </c>
      <c r="J19" s="7">
        <v>59650.69</v>
      </c>
      <c r="K19" s="21">
        <f t="shared" si="3"/>
        <v>9.3621137546913799E-2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>
        <v>11</v>
      </c>
      <c r="C20" s="62">
        <f t="shared" si="0"/>
        <v>0.91666666666666663</v>
      </c>
      <c r="D20" s="65">
        <v>151102.60999999999</v>
      </c>
      <c r="E20" s="66">
        <v>182834.16</v>
      </c>
      <c r="F20" s="21">
        <f t="shared" si="1"/>
        <v>9.2789993317932667E-2</v>
      </c>
      <c r="G20" s="64">
        <v>27</v>
      </c>
      <c r="H20" s="62">
        <f t="shared" si="2"/>
        <v>0.72972972972972971</v>
      </c>
      <c r="I20" s="65">
        <v>92561.29</v>
      </c>
      <c r="J20" s="66">
        <v>110186.18</v>
      </c>
      <c r="K20" s="63">
        <f t="shared" si="3"/>
        <v>0.17293606349815907</v>
      </c>
      <c r="L20" s="64">
        <v>37</v>
      </c>
      <c r="M20" s="62">
        <f>IF(L20,L20/$L$25,"")</f>
        <v>0.86046511627906974</v>
      </c>
      <c r="N20" s="65">
        <f>119586.83+3103.92</f>
        <v>122690.75</v>
      </c>
      <c r="O20" s="66">
        <f>148455.83</f>
        <v>148455.82999999999</v>
      </c>
      <c r="P20" s="63">
        <f>IF(O20,O20/$O$25,"")</f>
        <v>0.62506917806188922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>
        <v>1</v>
      </c>
      <c r="C24" s="62">
        <f t="shared" ref="C24" si="20">IF(B24,B24/$B$25,"")</f>
        <v>8.3333333333333329E-2</v>
      </c>
      <c r="D24" s="65">
        <v>1477333.88</v>
      </c>
      <c r="E24" s="66">
        <v>1787574</v>
      </c>
      <c r="F24" s="63">
        <f t="shared" si="1"/>
        <v>0.90721000668206742</v>
      </c>
      <c r="G24" s="64">
        <v>2</v>
      </c>
      <c r="H24" s="62">
        <f t="shared" ref="H24" si="21">IF(G24,G24/$G$25,"")</f>
        <v>5.4054054054054057E-2</v>
      </c>
      <c r="I24" s="65">
        <v>67200</v>
      </c>
      <c r="J24" s="66">
        <v>81312</v>
      </c>
      <c r="K24" s="63">
        <f t="shared" ref="K24" si="22">IF(J24,J24/$J$25,"")</f>
        <v>0.12761833829943384</v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12</v>
      </c>
      <c r="C25" s="17">
        <f t="shared" si="30"/>
        <v>1</v>
      </c>
      <c r="D25" s="18">
        <f t="shared" si="30"/>
        <v>1628436.4899999998</v>
      </c>
      <c r="E25" s="18">
        <f t="shared" si="30"/>
        <v>1970408.16</v>
      </c>
      <c r="F25" s="19">
        <f t="shared" si="30"/>
        <v>1</v>
      </c>
      <c r="G25" s="16">
        <f t="shared" si="30"/>
        <v>37</v>
      </c>
      <c r="H25" s="17">
        <f t="shared" si="30"/>
        <v>1</v>
      </c>
      <c r="I25" s="18">
        <f t="shared" si="30"/>
        <v>540508.35</v>
      </c>
      <c r="J25" s="18">
        <f t="shared" si="30"/>
        <v>637149.81000000006</v>
      </c>
      <c r="K25" s="19">
        <f t="shared" si="30"/>
        <v>0.99999999999999989</v>
      </c>
      <c r="L25" s="16">
        <f t="shared" si="30"/>
        <v>43</v>
      </c>
      <c r="M25" s="17">
        <f t="shared" si="30"/>
        <v>1</v>
      </c>
      <c r="N25" s="18">
        <f t="shared" si="30"/>
        <v>196283.49</v>
      </c>
      <c r="O25" s="18">
        <f t="shared" si="30"/>
        <v>237503.03999999998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1</v>
      </c>
      <c r="C34" s="8">
        <f t="shared" ref="C34:C45" si="32">IF(B34,B34/$B$46,"")</f>
        <v>1.0869565217391304E-2</v>
      </c>
      <c r="D34" s="10">
        <f t="shared" ref="D34:D42" si="33">D13+I13+N13+S13+AC13+X13</f>
        <v>214340</v>
      </c>
      <c r="E34" s="11">
        <f t="shared" ref="E34:E42" si="34">E13+J13+O13+T13+AD13+Y13</f>
        <v>259351.4</v>
      </c>
      <c r="F34" s="21">
        <f t="shared" ref="F34:F42" si="35">IF(E34,E34/$E$46,"")</f>
        <v>9.1158466932137958E-2</v>
      </c>
      <c r="J34" s="143" t="s">
        <v>3</v>
      </c>
      <c r="K34" s="144"/>
      <c r="L34" s="54">
        <f>B25</f>
        <v>12</v>
      </c>
      <c r="M34" s="8">
        <f t="shared" ref="M34:M39" si="36">IF(L34,L34/$L$40,"")</f>
        <v>0.13043478260869565</v>
      </c>
      <c r="N34" s="55">
        <f>D25</f>
        <v>1628436.4899999998</v>
      </c>
      <c r="O34" s="55">
        <f>E25</f>
        <v>1970408.16</v>
      </c>
      <c r="P34" s="56">
        <f t="shared" ref="P34:P39" si="37">IF(O34,O34/$O$40,"")</f>
        <v>0.69257149603269841</v>
      </c>
    </row>
    <row r="35" spans="1:33" s="24" customFormat="1" ht="30" customHeight="1" x14ac:dyDescent="0.3">
      <c r="A35" s="41" t="s">
        <v>18</v>
      </c>
      <c r="B35" s="12">
        <f t="shared" si="31"/>
        <v>1</v>
      </c>
      <c r="C35" s="8">
        <f t="shared" si="32"/>
        <v>1.0869565217391304E-2</v>
      </c>
      <c r="D35" s="13">
        <f t="shared" si="33"/>
        <v>22324.45</v>
      </c>
      <c r="E35" s="14">
        <f t="shared" si="34"/>
        <v>27012.59</v>
      </c>
      <c r="F35" s="21">
        <f t="shared" si="35"/>
        <v>9.4945556193889846E-3</v>
      </c>
      <c r="J35" s="139" t="s">
        <v>1</v>
      </c>
      <c r="K35" s="140"/>
      <c r="L35" s="57">
        <f>G25</f>
        <v>37</v>
      </c>
      <c r="M35" s="8">
        <f t="shared" si="36"/>
        <v>0.40217391304347827</v>
      </c>
      <c r="N35" s="58">
        <f>I25</f>
        <v>540508.35</v>
      </c>
      <c r="O35" s="58">
        <f>J25</f>
        <v>637149.81000000006</v>
      </c>
      <c r="P35" s="56">
        <f t="shared" si="37"/>
        <v>0.22394943650083626</v>
      </c>
    </row>
    <row r="36" spans="1:33" ht="30" customHeight="1" x14ac:dyDescent="0.3">
      <c r="A36" s="41" t="s">
        <v>19</v>
      </c>
      <c r="B36" s="12">
        <f t="shared" si="31"/>
        <v>10</v>
      </c>
      <c r="C36" s="8">
        <f t="shared" si="32"/>
        <v>0.10869565217391304</v>
      </c>
      <c r="D36" s="13">
        <f t="shared" si="33"/>
        <v>158024.66</v>
      </c>
      <c r="E36" s="14">
        <f t="shared" si="34"/>
        <v>188684.16</v>
      </c>
      <c r="F36" s="21">
        <f t="shared" si="35"/>
        <v>6.6319899410522659E-2</v>
      </c>
      <c r="G36" s="24"/>
      <c r="J36" s="139" t="s">
        <v>2</v>
      </c>
      <c r="K36" s="140"/>
      <c r="L36" s="57">
        <f>L25</f>
        <v>43</v>
      </c>
      <c r="M36" s="8">
        <f t="shared" si="36"/>
        <v>0.46739130434782611</v>
      </c>
      <c r="N36" s="58">
        <f>N25</f>
        <v>196283.49</v>
      </c>
      <c r="O36" s="58">
        <f>O25</f>
        <v>237503.03999999998</v>
      </c>
      <c r="P36" s="56">
        <f t="shared" si="37"/>
        <v>8.3479067466465329E-2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2</v>
      </c>
      <c r="C40" s="8">
        <f t="shared" si="32"/>
        <v>2.1739130434782608E-2</v>
      </c>
      <c r="D40" s="13">
        <f t="shared" si="33"/>
        <v>59650.69</v>
      </c>
      <c r="E40" s="14">
        <f t="shared" si="34"/>
        <v>59650.69</v>
      </c>
      <c r="F40" s="21">
        <f t="shared" si="35"/>
        <v>2.0966400998198631E-2</v>
      </c>
      <c r="G40" s="24"/>
      <c r="J40" s="141" t="s">
        <v>0</v>
      </c>
      <c r="K40" s="142"/>
      <c r="L40" s="79">
        <f>SUM(L34:L39)</f>
        <v>92</v>
      </c>
      <c r="M40" s="17">
        <f>SUM(M34:M39)</f>
        <v>1</v>
      </c>
      <c r="N40" s="80">
        <f>SUM(N34:N39)</f>
        <v>2365228.33</v>
      </c>
      <c r="O40" s="81">
        <f>SUM(O34:O39)</f>
        <v>2845061.01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75</v>
      </c>
      <c r="C41" s="8">
        <f t="shared" si="32"/>
        <v>0.81521739130434778</v>
      </c>
      <c r="D41" s="13">
        <f t="shared" si="33"/>
        <v>366354.64999999997</v>
      </c>
      <c r="E41" s="14">
        <f t="shared" si="34"/>
        <v>441476.16999999993</v>
      </c>
      <c r="F41" s="21">
        <f t="shared" si="35"/>
        <v>0.15517283054678674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3</v>
      </c>
      <c r="C45" s="8">
        <f t="shared" si="32"/>
        <v>3.2608695652173912E-2</v>
      </c>
      <c r="D45" s="13">
        <f t="shared" ref="D45" si="43">D24+I24+N24+S24+AC24+X24</f>
        <v>1544533.88</v>
      </c>
      <c r="E45" s="14">
        <f t="shared" ref="E45" si="44">E24+J24+O24+T24+AD24+Y24</f>
        <v>1868886</v>
      </c>
      <c r="F45" s="21">
        <f>IF(E45,E45/$E$46,"")</f>
        <v>0.65688784649296506</v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92</v>
      </c>
      <c r="C46" s="17">
        <f>SUM(C34:C45)</f>
        <v>1</v>
      </c>
      <c r="D46" s="18">
        <f>SUM(D34:D45)</f>
        <v>2365228.33</v>
      </c>
      <c r="E46" s="18">
        <f>SUM(E34:E45)</f>
        <v>2845061.01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opLeftCell="A8" zoomScale="80" zoomScaleNormal="80" workbookViewId="0">
      <selection activeCell="A21" sqref="A21:XFD21"/>
    </sheetView>
  </sheetViews>
  <sheetFormatPr baseColWidth="10"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BARCELONA CICLE DEL AIGUA,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1</v>
      </c>
      <c r="H13" s="20">
        <f t="shared" ref="H13:H24" si="2">IF(G13,G13/$G$25,"")</f>
        <v>7.0422535211267607E-3</v>
      </c>
      <c r="I13" s="10">
        <f>'CONTRACTACIO 1r TR 2023'!I13+'CONTRACTACIO 2n TR 2023'!I13+'CONTRACTACIO 3r TR 2023'!I13+'CONTRACTACIO 4t TR 2023'!I13</f>
        <v>214340</v>
      </c>
      <c r="J13" s="10">
        <f>'CONTRACTACIO 1r TR 2023'!J13+'CONTRACTACIO 2n TR 2023'!J13+'CONTRACTACIO 3r TR 2023'!J13+'CONTRACTACIO 4t TR 2023'!J13</f>
        <v>259351.4</v>
      </c>
      <c r="K13" s="21">
        <f t="shared" ref="K13:K24" si="3">IF(J13,J13/$J$25,"")</f>
        <v>0.22614355539818845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1</v>
      </c>
      <c r="C14" s="20">
        <f t="shared" si="0"/>
        <v>4.5454545454545456E-2</v>
      </c>
      <c r="D14" s="13">
        <f>'CONTRACTACIO 1r TR 2023'!D14+'CONTRACTACIO 2n TR 2023'!D14+'CONTRACTACIO 3r TR 2023'!D14+'CONTRACTACIO 4t TR 2023'!D14</f>
        <v>351057.36</v>
      </c>
      <c r="E14" s="13">
        <f>'CONTRACTACIO 1r TR 2023'!E14+'CONTRACTACIO 2n TR 2023'!E14+'CONTRACTACIO 3r TR 2023'!E14+'CONTRACTACIO 4t TR 2023'!E14</f>
        <v>424779.4</v>
      </c>
      <c r="F14" s="21">
        <f t="shared" si="1"/>
        <v>0.16791225283347089</v>
      </c>
      <c r="G14" s="9">
        <f>'CONTRACTACIO 1r TR 2023'!G14+'CONTRACTACIO 2n TR 2023'!G14+'CONTRACTACIO 3r TR 2023'!G14+'CONTRACTACIO 4t TR 2023'!G14</f>
        <v>3</v>
      </c>
      <c r="H14" s="20">
        <f t="shared" si="2"/>
        <v>2.1126760563380281E-2</v>
      </c>
      <c r="I14" s="13">
        <f>'CONTRACTACIO 1r TR 2023'!I14+'CONTRACTACIO 2n TR 2023'!I14+'CONTRACTACIO 3r TR 2023'!I14+'CONTRACTACIO 4t TR 2023'!I14</f>
        <v>200428.45</v>
      </c>
      <c r="J14" s="13">
        <f>'CONTRACTACIO 1r TR 2023'!J14+'CONTRACTACIO 2n TR 2023'!J14+'CONTRACTACIO 3r TR 2023'!J14+'CONTRACTACIO 4t TR 2023'!J14</f>
        <v>242518.43</v>
      </c>
      <c r="K14" s="21">
        <f t="shared" si="3"/>
        <v>0.21146591076734766</v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1</v>
      </c>
      <c r="C15" s="20">
        <f t="shared" si="0"/>
        <v>4.5454545454545456E-2</v>
      </c>
      <c r="D15" s="13">
        <f>'CONTRACTACIO 1r TR 2023'!D15+'CONTRACTACIO 2n TR 2023'!D15+'CONTRACTACIO 3r TR 2023'!D15+'CONTRACTACIO 4t TR 2023'!D15</f>
        <v>57774.43</v>
      </c>
      <c r="E15" s="13">
        <f>'CONTRACTACIO 1r TR 2023'!E15+'CONTRACTACIO 2n TR 2023'!E15+'CONTRACTACIO 3r TR 2023'!E15+'CONTRACTACIO 4t TR 2023'!E15</f>
        <v>69907.06</v>
      </c>
      <c r="F15" s="21">
        <f t="shared" si="1"/>
        <v>2.7633759861152917E-2</v>
      </c>
      <c r="G15" s="9">
        <f>'CONTRACTACIO 1r TR 2023'!G15+'CONTRACTACIO 2n TR 2023'!G15+'CONTRACTACIO 3r TR 2023'!G15+'CONTRACTACIO 4t TR 2023'!G15</f>
        <v>8</v>
      </c>
      <c r="H15" s="20">
        <f t="shared" si="2"/>
        <v>5.6338028169014086E-2</v>
      </c>
      <c r="I15" s="13">
        <f>'CONTRACTACIO 1r TR 2023'!I15+'CONTRACTACIO 2n TR 2023'!I15+'CONTRACTACIO 3r TR 2023'!I15+'CONTRACTACIO 4t TR 2023'!I15</f>
        <v>119182.39999999999</v>
      </c>
      <c r="J15" s="13">
        <f>'CONTRACTACIO 1r TR 2023'!J15+'CONTRACTACIO 2n TR 2023'!J15+'CONTRACTACIO 3r TR 2023'!J15+'CONTRACTACIO 4t TR 2023'!J15</f>
        <v>141685.03</v>
      </c>
      <c r="K15" s="21">
        <f t="shared" si="3"/>
        <v>0.12354341033400627</v>
      </c>
      <c r="L15" s="9">
        <f>'CONTRACTACIO 1r TR 2023'!L15+'CONTRACTACIO 2n TR 2023'!L15+'CONTRACTACIO 3r TR 2023'!L15+'CONTRACTACIO 4t TR 2023'!L15</f>
        <v>15</v>
      </c>
      <c r="M15" s="20">
        <f t="shared" si="4"/>
        <v>0.10869565217391304</v>
      </c>
      <c r="N15" s="13">
        <f>'CONTRACTACIO 1r TR 2023'!N15+'CONTRACTACIO 2n TR 2023'!N15+'CONTRACTACIO 3r TR 2023'!N15+'CONTRACTACIO 4t TR 2023'!N15</f>
        <v>242413.56</v>
      </c>
      <c r="O15" s="13">
        <f>'CONTRACTACIO 1r TR 2023'!O15+'CONTRACTACIO 2n TR 2023'!O15+'CONTRACTACIO 3r TR 2023'!O15+'CONTRACTACIO 4t TR 2023'!O15</f>
        <v>293320.40000000002</v>
      </c>
      <c r="P15" s="21">
        <f t="shared" si="5"/>
        <v>0.43753476969901323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7</v>
      </c>
      <c r="H19" s="20">
        <f t="shared" si="2"/>
        <v>4.9295774647887321E-2</v>
      </c>
      <c r="I19" s="13">
        <f>'CONTRACTACIO 1r TR 2023'!I19+'CONTRACTACIO 2n TR 2023'!I19+'CONTRACTACIO 3r TR 2023'!I19+'CONTRACTACIO 4t TR 2023'!I19</f>
        <v>72994.27</v>
      </c>
      <c r="J19" s="13">
        <f>'CONTRACTACIO 1r TR 2023'!J19+'CONTRACTACIO 2n TR 2023'!J19+'CONTRACTACIO 3r TR 2023'!J19+'CONTRACTACIO 4t TR 2023'!J19</f>
        <v>74919.56</v>
      </c>
      <c r="K19" s="21">
        <f t="shared" si="3"/>
        <v>6.5326717601169315E-2</v>
      </c>
      <c r="L19" s="9">
        <f>'CONTRACTACIO 1r TR 2023'!L19+'CONTRACTACIO 2n TR 2023'!L19+'CONTRACTACIO 3r TR 2023'!L19+'CONTRACTACIO 4t TR 2023'!L19</f>
        <v>3</v>
      </c>
      <c r="M19" s="20">
        <f t="shared" si="4"/>
        <v>2.1739130434782608E-2</v>
      </c>
      <c r="N19" s="13">
        <f>'CONTRACTACIO 1r TR 2023'!N19+'CONTRACTACIO 2n TR 2023'!N19+'CONTRACTACIO 3r TR 2023'!N19+'CONTRACTACIO 4t TR 2023'!N19</f>
        <v>2048</v>
      </c>
      <c r="O19" s="13">
        <f>'CONTRACTACIO 1r TR 2023'!O19+'CONTRACTACIO 2n TR 2023'!O19+'CONTRACTACIO 3r TR 2023'!O19+'CONTRACTACIO 4t TR 2023'!O19</f>
        <v>2578.08</v>
      </c>
      <c r="P19" s="21">
        <f t="shared" si="5"/>
        <v>3.84562287200492E-3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2023'!B20+'CONTRACTACIO 2n TR 2023'!B20+'CONTRACTACIO 3r TR 2023'!B20+'CONTRACTACIO 4t TR 2023'!B20</f>
        <v>19</v>
      </c>
      <c r="C20" s="20">
        <f t="shared" si="0"/>
        <v>0.86363636363636365</v>
      </c>
      <c r="D20" s="13">
        <f>'CONTRACTACIO 1r TR 2023'!D20+'CONTRACTACIO 2n TR 2023'!D20+'CONTRACTACIO 3r TR 2023'!D20+'CONTRACTACIO 4t TR 2023'!D20</f>
        <v>204553.43</v>
      </c>
      <c r="E20" s="13">
        <f>'CONTRACTACIO 1r TR 2023'!E20+'CONTRACTACIO 2n TR 2023'!E20+'CONTRACTACIO 3r TR 2023'!E20+'CONTRACTACIO 4t TR 2023'!E20</f>
        <v>247509.66</v>
      </c>
      <c r="F20" s="21">
        <f t="shared" si="1"/>
        <v>9.7838794933667719E-2</v>
      </c>
      <c r="G20" s="9">
        <f>'CONTRACTACIO 1r TR 2023'!G20+'CONTRACTACIO 2n TR 2023'!G20+'CONTRACTACIO 3r TR 2023'!G20+'CONTRACTACIO 4t TR 2023'!G20</f>
        <v>121</v>
      </c>
      <c r="H20" s="20">
        <f t="shared" si="2"/>
        <v>0.852112676056338</v>
      </c>
      <c r="I20" s="13">
        <f>'CONTRACTACIO 1r TR 2023'!I20+'CONTRACTACIO 2n TR 2023'!I20+'CONTRACTACIO 3r TR 2023'!I20+'CONTRACTACIO 4t TR 2023'!I20</f>
        <v>293529.84999999998</v>
      </c>
      <c r="J20" s="13">
        <f>'CONTRACTACIO 1r TR 2023'!J20+'CONTRACTACIO 2n TR 2023'!J20+'CONTRACTACIO 3r TR 2023'!J20+'CONTRACTACIO 4t TR 2023'!J20</f>
        <v>347057.67</v>
      </c>
      <c r="K20" s="21">
        <f t="shared" si="3"/>
        <v>0.30261974842630968</v>
      </c>
      <c r="L20" s="9">
        <f>'CONTRACTACIO 1r TR 2023'!L20+'CONTRACTACIO 2n TR 2023'!L20+'CONTRACTACIO 3r TR 2023'!L20+'CONTRACTACIO 4t TR 2023'!L20</f>
        <v>120</v>
      </c>
      <c r="M20" s="20">
        <f t="shared" si="4"/>
        <v>0.86956521739130432</v>
      </c>
      <c r="N20" s="13">
        <f>'CONTRACTACIO 1r TR 2023'!N20+'CONTRACTACIO 2n TR 2023'!N20+'CONTRACTACIO 3r TR 2023'!N20+'CONTRACTACIO 4t TR 2023'!N20</f>
        <v>309504.08999999997</v>
      </c>
      <c r="O20" s="13">
        <f>'CONTRACTACIO 1r TR 2023'!O20+'CONTRACTACIO 2n TR 2023'!O20+'CONTRACTACIO 3r TR 2023'!O20+'CONTRACTACIO 4t TR 2023'!O20</f>
        <v>374494.87</v>
      </c>
      <c r="P20" s="21">
        <f t="shared" si="5"/>
        <v>0.55861960742898176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2023'!B24+'CONTRACTACIO 2n TR 2023'!B24+'CONTRACTACIO 3r TR 2023'!B24+'CONTRACTACIO 4t TR 2023'!B24</f>
        <v>1</v>
      </c>
      <c r="C24" s="62">
        <f t="shared" si="0"/>
        <v>4.5454545454545456E-2</v>
      </c>
      <c r="D24" s="73">
        <f>'CONTRACTACIO 1r TR 2023'!D24+'CONTRACTACIO 2n TR 2023'!D24+'CONTRACTACIO 3r TR 2023'!D24+'CONTRACTACIO 4t TR 2023'!D24</f>
        <v>1477333.88</v>
      </c>
      <c r="E24" s="74">
        <f>'CONTRACTACIO 1r TR 2023'!E24+'CONTRACTACIO 2n TR 2023'!E24+'CONTRACTACIO 3r TR 2023'!E24+'CONTRACTACIO 4t TR 2023'!E24</f>
        <v>1787574</v>
      </c>
      <c r="F24" s="63">
        <f t="shared" si="1"/>
        <v>0.70661519237170844</v>
      </c>
      <c r="G24" s="77">
        <f>'CONTRACTACIO 1r TR 2023'!G24+'CONTRACTACIO 2n TR 2023'!G24+'CONTRACTACIO 3r TR 2023'!G24+'CONTRACTACIO 4t TR 2023'!G24</f>
        <v>2</v>
      </c>
      <c r="H24" s="62">
        <f t="shared" si="2"/>
        <v>1.4084507042253521E-2</v>
      </c>
      <c r="I24" s="73">
        <f>'CONTRACTACIO 1r TR 2023'!I24+'CONTRACTACIO 2n TR 2023'!I24+'CONTRACTACIO 3r TR 2023'!I24+'CONTRACTACIO 4t TR 2023'!I24</f>
        <v>67200</v>
      </c>
      <c r="J24" s="74">
        <f>'CONTRACTACIO 1r TR 2023'!J24+'CONTRACTACIO 2n TR 2023'!J24+'CONTRACTACIO 3r TR 2023'!J24+'CONTRACTACIO 4t TR 2023'!J24</f>
        <v>81312</v>
      </c>
      <c r="K24" s="63">
        <f t="shared" si="3"/>
        <v>7.0900657472978745E-2</v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22</v>
      </c>
      <c r="C25" s="17">
        <f t="shared" si="12"/>
        <v>1</v>
      </c>
      <c r="D25" s="18">
        <f t="shared" si="12"/>
        <v>2090719.0999999999</v>
      </c>
      <c r="E25" s="18">
        <f t="shared" si="12"/>
        <v>2529770.12</v>
      </c>
      <c r="F25" s="19">
        <f t="shared" si="12"/>
        <v>1</v>
      </c>
      <c r="G25" s="16">
        <f t="shared" si="12"/>
        <v>142</v>
      </c>
      <c r="H25" s="17">
        <f t="shared" si="12"/>
        <v>1</v>
      </c>
      <c r="I25" s="18">
        <f t="shared" si="12"/>
        <v>967674.97</v>
      </c>
      <c r="J25" s="18">
        <f t="shared" si="12"/>
        <v>1146844.0899999999</v>
      </c>
      <c r="K25" s="19">
        <f t="shared" si="12"/>
        <v>1.0000000000000002</v>
      </c>
      <c r="L25" s="16">
        <f t="shared" si="12"/>
        <v>138</v>
      </c>
      <c r="M25" s="17">
        <f t="shared" si="12"/>
        <v>1</v>
      </c>
      <c r="N25" s="18">
        <f t="shared" si="12"/>
        <v>553965.64999999991</v>
      </c>
      <c r="O25" s="18">
        <f t="shared" si="12"/>
        <v>670393.35000000009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</v>
      </c>
      <c r="C34" s="8">
        <f t="shared" ref="C34:C40" si="14">IF(B34,B34/$B$46,"")</f>
        <v>3.3112582781456954E-3</v>
      </c>
      <c r="D34" s="10">
        <f t="shared" ref="D34:D43" si="15">D13+I13+N13+S13+X13+AC13</f>
        <v>214340</v>
      </c>
      <c r="E34" s="11">
        <f t="shared" ref="E34:E43" si="16">E13+J13+O13+T13+Y13+AD13</f>
        <v>259351.4</v>
      </c>
      <c r="F34" s="21">
        <f t="shared" ref="F34:F40" si="17">IF(E34,E34/$E$46,"")</f>
        <v>5.966205404988989E-2</v>
      </c>
      <c r="J34" s="143" t="s">
        <v>3</v>
      </c>
      <c r="K34" s="144"/>
      <c r="L34" s="54">
        <f>B25</f>
        <v>22</v>
      </c>
      <c r="M34" s="8">
        <f t="shared" ref="M34:M39" si="18">IF(L34,L34/$L$40,"")</f>
        <v>7.2847682119205295E-2</v>
      </c>
      <c r="N34" s="55">
        <f>D25</f>
        <v>2090719.0999999999</v>
      </c>
      <c r="O34" s="55">
        <f>E25</f>
        <v>2529770.12</v>
      </c>
      <c r="P34" s="56">
        <f t="shared" ref="P34:P39" si="19">IF(O34,O34/$O$40,"")</f>
        <v>0.58195668746433005</v>
      </c>
    </row>
    <row r="35" spans="1:33" s="24" customFormat="1" ht="30" customHeight="1" x14ac:dyDescent="0.3">
      <c r="A35" s="41" t="s">
        <v>18</v>
      </c>
      <c r="B35" s="12">
        <f t="shared" si="13"/>
        <v>4</v>
      </c>
      <c r="C35" s="8">
        <f t="shared" si="14"/>
        <v>1.3245033112582781E-2</v>
      </c>
      <c r="D35" s="13">
        <f t="shared" si="15"/>
        <v>551485.81000000006</v>
      </c>
      <c r="E35" s="14">
        <f t="shared" si="16"/>
        <v>667297.83000000007</v>
      </c>
      <c r="F35" s="21">
        <f t="shared" si="17"/>
        <v>0.15350740038740582</v>
      </c>
      <c r="J35" s="139" t="s">
        <v>1</v>
      </c>
      <c r="K35" s="140"/>
      <c r="L35" s="57">
        <f>G25</f>
        <v>142</v>
      </c>
      <c r="M35" s="8">
        <f t="shared" si="18"/>
        <v>0.47019867549668876</v>
      </c>
      <c r="N35" s="58">
        <f>I25</f>
        <v>967674.97</v>
      </c>
      <c r="O35" s="58">
        <f>J25</f>
        <v>1146844.0899999999</v>
      </c>
      <c r="P35" s="56">
        <f t="shared" si="19"/>
        <v>0.26382380848677423</v>
      </c>
    </row>
    <row r="36" spans="1:33" s="24" customFormat="1" ht="30" customHeight="1" x14ac:dyDescent="0.3">
      <c r="A36" s="41" t="s">
        <v>19</v>
      </c>
      <c r="B36" s="12">
        <f t="shared" si="13"/>
        <v>24</v>
      </c>
      <c r="C36" s="8">
        <f t="shared" si="14"/>
        <v>7.9470198675496692E-2</v>
      </c>
      <c r="D36" s="13">
        <f t="shared" si="15"/>
        <v>419370.39</v>
      </c>
      <c r="E36" s="14">
        <f t="shared" si="16"/>
        <v>504912.49</v>
      </c>
      <c r="F36" s="21">
        <f t="shared" si="17"/>
        <v>0.11615173956587274</v>
      </c>
      <c r="J36" s="139" t="s">
        <v>2</v>
      </c>
      <c r="K36" s="140"/>
      <c r="L36" s="57">
        <f>L25</f>
        <v>138</v>
      </c>
      <c r="M36" s="8">
        <f t="shared" si="18"/>
        <v>0.45695364238410596</v>
      </c>
      <c r="N36" s="58">
        <f>N25</f>
        <v>553965.64999999991</v>
      </c>
      <c r="O36" s="58">
        <f>O25</f>
        <v>670393.35000000009</v>
      </c>
      <c r="P36" s="56">
        <f t="shared" si="19"/>
        <v>0.15421950404889564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10</v>
      </c>
      <c r="C40" s="8">
        <f t="shared" si="14"/>
        <v>3.3112582781456956E-2</v>
      </c>
      <c r="D40" s="13">
        <f t="shared" si="15"/>
        <v>75042.27</v>
      </c>
      <c r="E40" s="14">
        <f t="shared" si="16"/>
        <v>77497.64</v>
      </c>
      <c r="F40" s="21">
        <f t="shared" si="17"/>
        <v>1.7827813485560166E-2</v>
      </c>
      <c r="G40" s="24"/>
      <c r="H40" s="24"/>
      <c r="I40" s="24"/>
      <c r="J40" s="141" t="s">
        <v>0</v>
      </c>
      <c r="K40" s="142"/>
      <c r="L40" s="79">
        <f>SUM(L34:L39)</f>
        <v>302</v>
      </c>
      <c r="M40" s="17">
        <f>SUM(M34:M39)</f>
        <v>1</v>
      </c>
      <c r="N40" s="80">
        <f>SUM(N34:N39)</f>
        <v>3612359.7199999997</v>
      </c>
      <c r="O40" s="81">
        <f>SUM(O34:O39)</f>
        <v>4347007.5600000005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260</v>
      </c>
      <c r="C41" s="8">
        <f>IF(B41,B41/$B$46,"")</f>
        <v>0.86092715231788075</v>
      </c>
      <c r="D41" s="13">
        <f t="shared" si="15"/>
        <v>807587.36999999988</v>
      </c>
      <c r="E41" s="14">
        <f t="shared" si="16"/>
        <v>969062.2</v>
      </c>
      <c r="F41" s="21">
        <f>IF(E41,E41/$E$46,"")</f>
        <v>0.222926274367924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3</v>
      </c>
      <c r="C45" s="8">
        <f>IF(B45,B45/$B$46,"")</f>
        <v>9.9337748344370865E-3</v>
      </c>
      <c r="D45" s="13">
        <f t="shared" ref="D45" si="24">D24+I24+N24+S24+X24+AC24</f>
        <v>1544533.88</v>
      </c>
      <c r="E45" s="14">
        <f t="shared" ref="E45" si="25">E24+J24+O24+T24+Y24+AD24</f>
        <v>1868886</v>
      </c>
      <c r="F45" s="21">
        <f>IF(E45,E45/$E$46,"")</f>
        <v>0.42992471814334726</v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302</v>
      </c>
      <c r="C46" s="17">
        <f>SUM(C34:C45)</f>
        <v>1</v>
      </c>
      <c r="D46" s="18">
        <f>SUM(D34:D45)</f>
        <v>3612359.7199999997</v>
      </c>
      <c r="E46" s="18">
        <f>SUM(E34:E45)</f>
        <v>4347007.5600000005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ANUAL'!Área_de_impresión</vt:lpstr>
      <vt:lpstr>'CONTRACTACIO 1r TR 2023'!Área_de_impresión</vt:lpstr>
      <vt:lpstr>'CONTRACTACIO 2n TR 2023'!Área_de_impresión</vt:lpstr>
      <vt:lpstr>'CONTRACTACIO 3r TR 2023'!Área_de_impresión</vt:lpstr>
      <vt:lpstr>'CONTRACTACIO 4t TR 2023'!Área_de_impresión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Mónica Abad Cuñado</cp:lastModifiedBy>
  <cp:lastPrinted>2023-07-04T09:45:07Z</cp:lastPrinted>
  <dcterms:created xsi:type="dcterms:W3CDTF">2016-02-03T12:33:15Z</dcterms:created>
  <dcterms:modified xsi:type="dcterms:W3CDTF">2024-01-26T08:03:47Z</dcterms:modified>
</cp:coreProperties>
</file>