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bileworldcapital-my.sharepoint.com/personal/nasmwc_mobileworldcapital_com2/Documents/Contratos/2023/2. BMV/10. Reporting/4T/"/>
    </mc:Choice>
  </mc:AlternateContent>
  <xr:revisionPtr revIDLastSave="14" documentId="8_{EF407791-099B-472A-AC25-D8AE7DBA669E}" xr6:coauthVersionLast="47" xr6:coauthVersionMax="47" xr10:uidLastSave="{44378C23-D9E2-4F65-8331-A7119B96FE19}"/>
  <bookViews>
    <workbookView xWindow="-120" yWindow="-120" windowWidth="29040" windowHeight="15720" tabRatio="700" activeTab="4" xr2:uid="{00000000-000D-0000-FFFF-FFFF00000000}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/>
  <c r="E44" i="4"/>
  <c r="F44" i="4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 s="1"/>
  <c r="Y23" i="7"/>
  <c r="Z23" i="7" s="1"/>
  <c r="X23" i="7"/>
  <c r="V23" i="7"/>
  <c r="W23" i="7"/>
  <c r="T23" i="7"/>
  <c r="U23" i="7"/>
  <c r="S23" i="7"/>
  <c r="Q23" i="7"/>
  <c r="R23" i="7"/>
  <c r="O23" i="7"/>
  <c r="P23" i="7" s="1"/>
  <c r="N23" i="7"/>
  <c r="L23" i="7"/>
  <c r="M23" i="7"/>
  <c r="J23" i="7"/>
  <c r="K23" i="7"/>
  <c r="I23" i="7"/>
  <c r="G23" i="7"/>
  <c r="H23" i="7" s="1"/>
  <c r="E23" i="7"/>
  <c r="F23" i="7" s="1"/>
  <c r="D23" i="7"/>
  <c r="B23" i="7"/>
  <c r="B44" i="7" s="1"/>
  <c r="C44" i="7" s="1"/>
  <c r="E44" i="7"/>
  <c r="F44" i="7" s="1"/>
  <c r="D44" i="7"/>
  <c r="B8" i="7"/>
  <c r="B8" i="6"/>
  <c r="B8" i="5"/>
  <c r="B8" i="4"/>
  <c r="AD22" i="7"/>
  <c r="AE22" i="7" s="1"/>
  <c r="AC22" i="7"/>
  <c r="AA22" i="7"/>
  <c r="AB22" i="7"/>
  <c r="Y22" i="7"/>
  <c r="Z22" i="7"/>
  <c r="X22" i="7"/>
  <c r="V22" i="7"/>
  <c r="W22" i="7"/>
  <c r="T22" i="7"/>
  <c r="U22" i="7" s="1"/>
  <c r="S22" i="7"/>
  <c r="Q22" i="7"/>
  <c r="R22" i="7"/>
  <c r="O22" i="7"/>
  <c r="P22" i="7"/>
  <c r="N22" i="7"/>
  <c r="L22" i="7"/>
  <c r="M22" i="7" s="1"/>
  <c r="J22" i="7"/>
  <c r="I22" i="7"/>
  <c r="G22" i="7"/>
  <c r="H22" i="7" s="1"/>
  <c r="E22" i="7"/>
  <c r="E43" i="7" s="1"/>
  <c r="F43" i="7" s="1"/>
  <c r="D22" i="7"/>
  <c r="D43" i="7" s="1"/>
  <c r="B22" i="7"/>
  <c r="B43" i="7" s="1"/>
  <c r="C43" i="7" s="1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25" i="1"/>
  <c r="B16" i="7"/>
  <c r="C16" i="7" s="1"/>
  <c r="D16" i="7"/>
  <c r="J24" i="7"/>
  <c r="E24" i="7"/>
  <c r="F24" i="7" s="1"/>
  <c r="O24" i="7"/>
  <c r="P24" i="7"/>
  <c r="T24" i="7"/>
  <c r="U24" i="7"/>
  <c r="Y24" i="7"/>
  <c r="Z24" i="7" s="1"/>
  <c r="AD24" i="7"/>
  <c r="AE24" i="7"/>
  <c r="E13" i="7"/>
  <c r="J13" i="7"/>
  <c r="O13" i="7"/>
  <c r="T13" i="7"/>
  <c r="T25" i="7" s="1"/>
  <c r="O37" i="7" s="1"/>
  <c r="P37" i="7" s="1"/>
  <c r="Y13" i="7"/>
  <c r="Z13" i="7"/>
  <c r="AD13" i="7"/>
  <c r="AE13" i="7"/>
  <c r="E20" i="7"/>
  <c r="J20" i="7"/>
  <c r="O20" i="7"/>
  <c r="AD20" i="7"/>
  <c r="T20" i="7"/>
  <c r="U20" i="7" s="1"/>
  <c r="Y20" i="7"/>
  <c r="E21" i="7"/>
  <c r="J21" i="7"/>
  <c r="O21" i="7"/>
  <c r="P21" i="7" s="1"/>
  <c r="AD21" i="7"/>
  <c r="T21" i="7"/>
  <c r="U21" i="7" s="1"/>
  <c r="Y21" i="7"/>
  <c r="Z21" i="7" s="1"/>
  <c r="J14" i="7"/>
  <c r="O14" i="7"/>
  <c r="E14" i="7"/>
  <c r="T14" i="7"/>
  <c r="U14" i="7"/>
  <c r="Y14" i="7"/>
  <c r="AD14" i="7"/>
  <c r="E35" i="7" s="1"/>
  <c r="F35" i="7" s="1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Z16" i="7" s="1"/>
  <c r="AD16" i="7"/>
  <c r="AD25" i="7" s="1"/>
  <c r="O38" i="7" s="1"/>
  <c r="P38" i="7" s="1"/>
  <c r="J17" i="7"/>
  <c r="K17" i="7" s="1"/>
  <c r="O17" i="7"/>
  <c r="E17" i="7"/>
  <c r="F17" i="7"/>
  <c r="T17" i="7"/>
  <c r="U17" i="7"/>
  <c r="Y17" i="7"/>
  <c r="Z17" i="7"/>
  <c r="AD17" i="7"/>
  <c r="J18" i="7"/>
  <c r="O18" i="7"/>
  <c r="AD18" i="7"/>
  <c r="E18" i="7"/>
  <c r="E39" i="7" s="1"/>
  <c r="F39" i="7" s="1"/>
  <c r="T18" i="7"/>
  <c r="U18" i="7" s="1"/>
  <c r="Y18" i="7"/>
  <c r="Z18" i="7" s="1"/>
  <c r="J19" i="7"/>
  <c r="O19" i="7"/>
  <c r="AD19" i="7"/>
  <c r="AE19" i="7"/>
  <c r="E19" i="7"/>
  <c r="F19" i="7"/>
  <c r="T19" i="7"/>
  <c r="U19" i="7"/>
  <c r="Y19" i="7"/>
  <c r="Z19" i="7"/>
  <c r="I24" i="7"/>
  <c r="D24" i="7"/>
  <c r="D45" i="7" s="1"/>
  <c r="N24" i="7"/>
  <c r="S24" i="7"/>
  <c r="X24" i="7"/>
  <c r="AC24" i="7"/>
  <c r="I16" i="7"/>
  <c r="N16" i="7"/>
  <c r="S16" i="7"/>
  <c r="X16" i="7"/>
  <c r="D37" i="7" s="1"/>
  <c r="AC16" i="7"/>
  <c r="D13" i="7"/>
  <c r="I13" i="7"/>
  <c r="N13" i="7"/>
  <c r="S13" i="7"/>
  <c r="X13" i="7"/>
  <c r="AC13" i="7"/>
  <c r="D20" i="7"/>
  <c r="I20" i="7"/>
  <c r="N20" i="7"/>
  <c r="AC20" i="7"/>
  <c r="AC25" i="7" s="1"/>
  <c r="N38" i="7" s="1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D35" i="7" s="1"/>
  <c r="I15" i="7"/>
  <c r="N15" i="7"/>
  <c r="D15" i="7"/>
  <c r="S15" i="7"/>
  <c r="X15" i="7"/>
  <c r="AC15" i="7"/>
  <c r="I17" i="7"/>
  <c r="N17" i="7"/>
  <c r="D17" i="7"/>
  <c r="D38" i="7" s="1"/>
  <c r="S17" i="7"/>
  <c r="X17" i="7"/>
  <c r="AC17" i="7"/>
  <c r="I18" i="7"/>
  <c r="N18" i="7"/>
  <c r="AC18" i="7"/>
  <c r="D18" i="7"/>
  <c r="D39" i="7" s="1"/>
  <c r="S18" i="7"/>
  <c r="S25" i="7" s="1"/>
  <c r="N37" i="7" s="1"/>
  <c r="X18" i="7"/>
  <c r="I19" i="7"/>
  <c r="N19" i="7"/>
  <c r="AC19" i="7"/>
  <c r="D19" i="7"/>
  <c r="S19" i="7"/>
  <c r="D40" i="7" s="1"/>
  <c r="X19" i="7"/>
  <c r="G24" i="7"/>
  <c r="H24" i="7" s="1"/>
  <c r="B24" i="7"/>
  <c r="L24" i="7"/>
  <c r="M24" i="7" s="1"/>
  <c r="Q24" i="7"/>
  <c r="R24" i="7" s="1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A25" i="7" s="1"/>
  <c r="L38" i="7" s="1"/>
  <c r="M38" i="7" s="1"/>
  <c r="AB13" i="7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H14" i="7" s="1"/>
  <c r="L14" i="7"/>
  <c r="M14" i="7" s="1"/>
  <c r="B14" i="7"/>
  <c r="Q14" i="7"/>
  <c r="Q25" i="7" s="1"/>
  <c r="L37" i="7" s="1"/>
  <c r="M37" i="7" s="1"/>
  <c r="V14" i="7"/>
  <c r="W14" i="7"/>
  <c r="AA14" i="7"/>
  <c r="AB14" i="7"/>
  <c r="G15" i="7"/>
  <c r="L15" i="7"/>
  <c r="M15" i="7" s="1"/>
  <c r="B15" i="7"/>
  <c r="Q15" i="7"/>
  <c r="R15" i="7" s="1"/>
  <c r="V15" i="7"/>
  <c r="W15" i="7"/>
  <c r="AA15" i="7"/>
  <c r="AB15" i="7"/>
  <c r="G17" i="7"/>
  <c r="B38" i="7" s="1"/>
  <c r="C38" i="7" s="1"/>
  <c r="H17" i="7"/>
  <c r="L17" i="7"/>
  <c r="M17" i="7" s="1"/>
  <c r="B17" i="7"/>
  <c r="C17" i="7"/>
  <c r="Q17" i="7"/>
  <c r="V17" i="7"/>
  <c r="W17" i="7" s="1"/>
  <c r="AA17" i="7"/>
  <c r="AB17" i="7" s="1"/>
  <c r="G18" i="7"/>
  <c r="L18" i="7"/>
  <c r="AA18" i="7"/>
  <c r="B18" i="7"/>
  <c r="B39" i="7" s="1"/>
  <c r="C39" i="7" s="1"/>
  <c r="Q18" i="7"/>
  <c r="R18" i="7"/>
  <c r="V18" i="7"/>
  <c r="W18" i="7"/>
  <c r="G19" i="7"/>
  <c r="L19" i="7"/>
  <c r="AA19" i="7"/>
  <c r="B19" i="7"/>
  <c r="C19" i="7" s="1"/>
  <c r="Q19" i="7"/>
  <c r="R19" i="7" s="1"/>
  <c r="V19" i="7"/>
  <c r="W19" i="7" s="1"/>
  <c r="J25" i="6"/>
  <c r="K20" i="6" s="1"/>
  <c r="E25" i="6"/>
  <c r="O34" i="6" s="1"/>
  <c r="O25" i="6"/>
  <c r="O36" i="6"/>
  <c r="P36" i="6" s="1"/>
  <c r="Y25" i="6"/>
  <c r="O38" i="6" s="1"/>
  <c r="P38" i="6" s="1"/>
  <c r="T25" i="6"/>
  <c r="O37" i="6"/>
  <c r="AD25" i="6"/>
  <c r="O39" i="6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/>
  <c r="B25" i="6"/>
  <c r="L34" i="6" s="1"/>
  <c r="L25" i="6"/>
  <c r="L36" i="6" s="1"/>
  <c r="M36" i="6" s="1"/>
  <c r="V25" i="6"/>
  <c r="L38" i="6" s="1"/>
  <c r="M38" i="6" s="1"/>
  <c r="Q25" i="6"/>
  <c r="L37" i="6" s="1"/>
  <c r="M37" i="6" s="1"/>
  <c r="AA25" i="6"/>
  <c r="L39" i="6" s="1"/>
  <c r="M39" i="6" s="1"/>
  <c r="E45" i="6"/>
  <c r="F45" i="6" s="1"/>
  <c r="E34" i="6"/>
  <c r="E35" i="6"/>
  <c r="E36" i="6"/>
  <c r="E37" i="6"/>
  <c r="F37" i="6" s="1"/>
  <c r="E38" i="6"/>
  <c r="F38" i="6"/>
  <c r="E39" i="6"/>
  <c r="F39" i="6" s="1"/>
  <c r="E40" i="6"/>
  <c r="F40" i="6" s="1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C34" i="6" s="1"/>
  <c r="B35" i="6"/>
  <c r="C35" i="6" s="1"/>
  <c r="B36" i="6"/>
  <c r="C36" i="6" s="1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25" i="6" s="1"/>
  <c r="AB18" i="6"/>
  <c r="AB19" i="6"/>
  <c r="AB20" i="6"/>
  <c r="AB21" i="6"/>
  <c r="AB24" i="6"/>
  <c r="Z13" i="6"/>
  <c r="Z14" i="6"/>
  <c r="Z15" i="6"/>
  <c r="Z25" i="6" s="1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5" i="6" s="1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/>
  <c r="P36" i="5" s="1"/>
  <c r="T25" i="5"/>
  <c r="O37" i="5"/>
  <c r="P37" i="5" s="1"/>
  <c r="Y25" i="5"/>
  <c r="Z18" i="5"/>
  <c r="D25" i="5"/>
  <c r="N34" i="5"/>
  <c r="I25" i="5"/>
  <c r="N35" i="5"/>
  <c r="N25" i="5"/>
  <c r="N36" i="5"/>
  <c r="S25" i="5"/>
  <c r="N37" i="5" s="1"/>
  <c r="X25" i="5"/>
  <c r="N38" i="5" s="1"/>
  <c r="B25" i="5"/>
  <c r="L34" i="5"/>
  <c r="M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F42" i="5" s="1"/>
  <c r="E39" i="5"/>
  <c r="F39" i="5" s="1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C35" i="5" s="1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25" i="5" s="1"/>
  <c r="AE14" i="5"/>
  <c r="AE15" i="5"/>
  <c r="AE16" i="5"/>
  <c r="AE17" i="5"/>
  <c r="AE18" i="5"/>
  <c r="AE19" i="5"/>
  <c r="AB13" i="5"/>
  <c r="AB25" i="5" s="1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25" i="5" s="1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25" i="5" s="1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F35" i="4" s="1"/>
  <c r="E36" i="4"/>
  <c r="F36" i="4" s="1"/>
  <c r="E37" i="4"/>
  <c r="E38" i="4"/>
  <c r="E39" i="4"/>
  <c r="E40" i="4"/>
  <c r="E41" i="4"/>
  <c r="E42" i="4"/>
  <c r="F42" i="4" s="1"/>
  <c r="D45" i="4"/>
  <c r="B45" i="4"/>
  <c r="C45" i="4" s="1"/>
  <c r="B42" i="4"/>
  <c r="C42" i="4" s="1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25" i="4" s="1"/>
  <c r="Z15" i="4"/>
  <c r="Z16" i="4"/>
  <c r="Z18" i="4"/>
  <c r="Z19" i="4"/>
  <c r="Y25" i="4"/>
  <c r="Z20" i="4"/>
  <c r="Z24" i="4"/>
  <c r="X25" i="4"/>
  <c r="N38" i="4" s="1"/>
  <c r="W13" i="4"/>
  <c r="W25" i="4" s="1"/>
  <c r="W14" i="4"/>
  <c r="W15" i="4"/>
  <c r="W16" i="4"/>
  <c r="W18" i="4"/>
  <c r="W19" i="4"/>
  <c r="V25" i="4"/>
  <c r="L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5" i="4" s="1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19" i="4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H13" i="4" s="1"/>
  <c r="H16" i="4"/>
  <c r="H17" i="4"/>
  <c r="H21" i="4"/>
  <c r="E25" i="4"/>
  <c r="F13" i="4" s="1"/>
  <c r="F18" i="4"/>
  <c r="F16" i="4"/>
  <c r="F17" i="4"/>
  <c r="F19" i="4"/>
  <c r="F21" i="4"/>
  <c r="F24" i="4"/>
  <c r="D25" i="4"/>
  <c r="N34" i="4"/>
  <c r="B25" i="4"/>
  <c r="L34" i="4" s="1"/>
  <c r="C16" i="4"/>
  <c r="C17" i="4"/>
  <c r="C19" i="4"/>
  <c r="C21" i="4"/>
  <c r="C24" i="4"/>
  <c r="L39" i="4"/>
  <c r="M39" i="4" s="1"/>
  <c r="D34" i="4"/>
  <c r="D35" i="4"/>
  <c r="D36" i="4"/>
  <c r="D37" i="4"/>
  <c r="D38" i="4"/>
  <c r="D39" i="4"/>
  <c r="D40" i="4"/>
  <c r="D41" i="4"/>
  <c r="D42" i="4"/>
  <c r="J25" i="1"/>
  <c r="K22" i="1"/>
  <c r="O25" i="1"/>
  <c r="O36" i="1" s="1"/>
  <c r="E25" i="1"/>
  <c r="O34" i="1" s="1"/>
  <c r="P34" i="1" s="1"/>
  <c r="Y25" i="1"/>
  <c r="O38" i="1" s="1"/>
  <c r="P38" i="1" s="1"/>
  <c r="I25" i="1"/>
  <c r="N35" i="1" s="1"/>
  <c r="N25" i="1"/>
  <c r="N36" i="1" s="1"/>
  <c r="D25" i="1"/>
  <c r="N34" i="1"/>
  <c r="X25" i="1"/>
  <c r="N38" i="1" s="1"/>
  <c r="G25" i="1"/>
  <c r="L35" i="1" s="1"/>
  <c r="H22" i="1"/>
  <c r="L25" i="1"/>
  <c r="L36" i="1" s="1"/>
  <c r="M20" i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F45" i="1" s="1"/>
  <c r="E42" i="1"/>
  <c r="E34" i="1"/>
  <c r="E41" i="1"/>
  <c r="E35" i="1"/>
  <c r="E36" i="1"/>
  <c r="E37" i="1"/>
  <c r="E38" i="1"/>
  <c r="F38" i="1" s="1"/>
  <c r="E39" i="1"/>
  <c r="F39" i="1" s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C35" i="1" s="1"/>
  <c r="B36" i="1"/>
  <c r="C36" i="1" s="1"/>
  <c r="B37" i="1"/>
  <c r="C37" i="1" s="1"/>
  <c r="B38" i="1"/>
  <c r="C38" i="1" s="1"/>
  <c r="B39" i="1"/>
  <c r="B40" i="1"/>
  <c r="AE13" i="1"/>
  <c r="AE25" i="1" s="1"/>
  <c r="AD25" i="1"/>
  <c r="O39" i="1" s="1"/>
  <c r="P39" i="1" s="1"/>
  <c r="AE16" i="1"/>
  <c r="AC25" i="1"/>
  <c r="N39" i="1"/>
  <c r="AB13" i="1"/>
  <c r="AA25" i="1"/>
  <c r="L39" i="1" s="1"/>
  <c r="M39" i="1" s="1"/>
  <c r="Z13" i="1"/>
  <c r="Z25" i="1" s="1"/>
  <c r="W13" i="1"/>
  <c r="W25" i="1" s="1"/>
  <c r="U13" i="1"/>
  <c r="U25" i="1" s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P13" i="1"/>
  <c r="P25" i="1" s="1"/>
  <c r="M13" i="1"/>
  <c r="K13" i="1"/>
  <c r="F14" i="1"/>
  <c r="F15" i="1"/>
  <c r="F16" i="1"/>
  <c r="F17" i="1"/>
  <c r="F18" i="1"/>
  <c r="F19" i="1"/>
  <c r="F21" i="1"/>
  <c r="P16" i="1"/>
  <c r="P16" i="5"/>
  <c r="P16" i="4"/>
  <c r="F22" i="1"/>
  <c r="F23" i="1"/>
  <c r="F24" i="1"/>
  <c r="C22" i="1"/>
  <c r="C23" i="1"/>
  <c r="F22" i="6"/>
  <c r="C22" i="6"/>
  <c r="O35" i="1"/>
  <c r="H20" i="6"/>
  <c r="H19" i="6"/>
  <c r="M18" i="6"/>
  <c r="M13" i="6"/>
  <c r="P19" i="6"/>
  <c r="P14" i="6"/>
  <c r="Z21" i="6"/>
  <c r="L35" i="6"/>
  <c r="H22" i="6"/>
  <c r="O35" i="6"/>
  <c r="K22" i="6"/>
  <c r="M13" i="5"/>
  <c r="H22" i="5"/>
  <c r="O38" i="5"/>
  <c r="K22" i="5"/>
  <c r="U25" i="5"/>
  <c r="M14" i="4"/>
  <c r="P21" i="4"/>
  <c r="H22" i="4"/>
  <c r="K22" i="4"/>
  <c r="Z21" i="4"/>
  <c r="L34" i="1"/>
  <c r="F20" i="1"/>
  <c r="F13" i="1"/>
  <c r="C13" i="1"/>
  <c r="K21" i="1"/>
  <c r="H16" i="1"/>
  <c r="H13" i="1"/>
  <c r="H14" i="1"/>
  <c r="H18" i="1"/>
  <c r="H24" i="1"/>
  <c r="Z18" i="6"/>
  <c r="C20" i="6"/>
  <c r="C13" i="6"/>
  <c r="F14" i="6"/>
  <c r="K15" i="6"/>
  <c r="R16" i="6"/>
  <c r="R25" i="6"/>
  <c r="U16" i="6"/>
  <c r="U13" i="6"/>
  <c r="H18" i="6"/>
  <c r="H13" i="6"/>
  <c r="H24" i="6"/>
  <c r="H14" i="6"/>
  <c r="K19" i="6"/>
  <c r="K14" i="6"/>
  <c r="K18" i="6"/>
  <c r="K21" i="6"/>
  <c r="K13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H20" i="5"/>
  <c r="K19" i="5"/>
  <c r="K20" i="5"/>
  <c r="C14" i="5"/>
  <c r="C13" i="5"/>
  <c r="F43" i="5"/>
  <c r="AE21" i="5"/>
  <c r="AE20" i="5"/>
  <c r="C20" i="5"/>
  <c r="F21" i="5"/>
  <c r="F20" i="5"/>
  <c r="P21" i="5"/>
  <c r="C43" i="6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24" i="4"/>
  <c r="C14" i="4"/>
  <c r="F14" i="4"/>
  <c r="F20" i="4"/>
  <c r="K21" i="4"/>
  <c r="H20" i="4"/>
  <c r="W17" i="4"/>
  <c r="O38" i="4"/>
  <c r="E38" i="7"/>
  <c r="Z17" i="4"/>
  <c r="C18" i="4"/>
  <c r="C20" i="4"/>
  <c r="M13" i="4"/>
  <c r="W20" i="4"/>
  <c r="M20" i="4"/>
  <c r="P20" i="4"/>
  <c r="L36" i="4"/>
  <c r="P18" i="7"/>
  <c r="F43" i="4"/>
  <c r="K22" i="7"/>
  <c r="Z14" i="7"/>
  <c r="C24" i="7"/>
  <c r="B37" i="7"/>
  <c r="C37" i="7" s="1"/>
  <c r="E37" i="7"/>
  <c r="E40" i="7"/>
  <c r="B45" i="7"/>
  <c r="C45" i="7" s="1"/>
  <c r="D36" i="7"/>
  <c r="E36" i="7"/>
  <c r="R17" i="7"/>
  <c r="P17" i="7"/>
  <c r="P16" i="7"/>
  <c r="F37" i="4"/>
  <c r="F37" i="1"/>
  <c r="M16" i="7"/>
  <c r="F43" i="1"/>
  <c r="F44" i="1"/>
  <c r="C23" i="7"/>
  <c r="C44" i="1"/>
  <c r="F15" i="7"/>
  <c r="F34" i="1"/>
  <c r="F42" i="1"/>
  <c r="F36" i="1"/>
  <c r="F35" i="1"/>
  <c r="C34" i="1"/>
  <c r="C39" i="5"/>
  <c r="C43" i="5"/>
  <c r="C36" i="4"/>
  <c r="C45" i="1"/>
  <c r="C39" i="1"/>
  <c r="C15" i="7"/>
  <c r="K24" i="7"/>
  <c r="C39" i="6"/>
  <c r="C37" i="6"/>
  <c r="F36" i="6"/>
  <c r="F35" i="6"/>
  <c r="P37" i="6"/>
  <c r="U13" i="7"/>
  <c r="U16" i="7"/>
  <c r="F34" i="6"/>
  <c r="AB18" i="7"/>
  <c r="AB19" i="7"/>
  <c r="C40" i="6"/>
  <c r="C45" i="6"/>
  <c r="C45" i="5"/>
  <c r="F45" i="5"/>
  <c r="P38" i="5"/>
  <c r="AE20" i="7"/>
  <c r="R16" i="7"/>
  <c r="C36" i="5"/>
  <c r="C37" i="5"/>
  <c r="F36" i="5"/>
  <c r="F37" i="5"/>
  <c r="F34" i="5"/>
  <c r="F35" i="5"/>
  <c r="F21" i="7"/>
  <c r="F14" i="7"/>
  <c r="F20" i="7"/>
  <c r="W20" i="7"/>
  <c r="AE18" i="7"/>
  <c r="AE21" i="7"/>
  <c r="AE17" i="7"/>
  <c r="K18" i="7"/>
  <c r="C38" i="4"/>
  <c r="C35" i="4"/>
  <c r="F38" i="4"/>
  <c r="F45" i="4"/>
  <c r="K15" i="7"/>
  <c r="K14" i="7"/>
  <c r="K16" i="7"/>
  <c r="AB20" i="7"/>
  <c r="C18" i="7"/>
  <c r="C14" i="7"/>
  <c r="C39" i="4"/>
  <c r="F39" i="4"/>
  <c r="R13" i="7"/>
  <c r="M19" i="7"/>
  <c r="K21" i="7"/>
  <c r="M18" i="7"/>
  <c r="M13" i="7"/>
  <c r="P13" i="7"/>
  <c r="P15" i="7"/>
  <c r="P14" i="7"/>
  <c r="P19" i="7"/>
  <c r="H15" i="7"/>
  <c r="H16" i="7"/>
  <c r="H18" i="7"/>
  <c r="M34" i="1"/>
  <c r="P38" i="4"/>
  <c r="F38" i="7"/>
  <c r="F37" i="7"/>
  <c r="F36" i="7"/>
  <c r="K25" i="6" l="1"/>
  <c r="D46" i="6"/>
  <c r="H19" i="5"/>
  <c r="B46" i="5"/>
  <c r="K25" i="5"/>
  <c r="D46" i="5"/>
  <c r="L35" i="4"/>
  <c r="H19" i="4"/>
  <c r="K19" i="4"/>
  <c r="K20" i="4"/>
  <c r="E46" i="4"/>
  <c r="F41" i="4" s="1"/>
  <c r="B41" i="7"/>
  <c r="P20" i="7"/>
  <c r="P25" i="7" s="1"/>
  <c r="D41" i="7"/>
  <c r="M25" i="4"/>
  <c r="D46" i="4"/>
  <c r="K13" i="4"/>
  <c r="K25" i="4" s="1"/>
  <c r="D34" i="7"/>
  <c r="E34" i="7"/>
  <c r="O34" i="4"/>
  <c r="B34" i="7"/>
  <c r="B46" i="4"/>
  <c r="C40" i="4" s="1"/>
  <c r="B25" i="7"/>
  <c r="L34" i="7" s="1"/>
  <c r="C13" i="4"/>
  <c r="C25" i="4" s="1"/>
  <c r="J25" i="7"/>
  <c r="K13" i="7" s="1"/>
  <c r="H19" i="1"/>
  <c r="H20" i="1"/>
  <c r="O40" i="6"/>
  <c r="P35" i="6" s="1"/>
  <c r="K25" i="1"/>
  <c r="B36" i="7"/>
  <c r="C36" i="7" s="1"/>
  <c r="C25" i="1"/>
  <c r="U25" i="6"/>
  <c r="D46" i="1"/>
  <c r="R14" i="7"/>
  <c r="R25" i="7" s="1"/>
  <c r="F25" i="6"/>
  <c r="C20" i="7"/>
  <c r="E46" i="5"/>
  <c r="F40" i="5" s="1"/>
  <c r="F22" i="7"/>
  <c r="E45" i="7"/>
  <c r="F45" i="7" s="1"/>
  <c r="B35" i="7"/>
  <c r="C35" i="7" s="1"/>
  <c r="F25" i="4"/>
  <c r="H25" i="4"/>
  <c r="P25" i="5"/>
  <c r="AE16" i="7"/>
  <c r="R25" i="1"/>
  <c r="H25" i="6"/>
  <c r="P25" i="6"/>
  <c r="AB25" i="1"/>
  <c r="F25" i="1"/>
  <c r="N40" i="5"/>
  <c r="N40" i="4"/>
  <c r="AE25" i="4"/>
  <c r="C25" i="6"/>
  <c r="F18" i="7"/>
  <c r="E25" i="7"/>
  <c r="O34" i="7" s="1"/>
  <c r="E46" i="1"/>
  <c r="F41" i="1" s="1"/>
  <c r="AB25" i="4"/>
  <c r="C34" i="5"/>
  <c r="M25" i="5"/>
  <c r="N40" i="1"/>
  <c r="E41" i="7"/>
  <c r="B40" i="7"/>
  <c r="F25" i="5"/>
  <c r="Z25" i="5"/>
  <c r="AE25" i="6"/>
  <c r="X25" i="7"/>
  <c r="N39" i="7" s="1"/>
  <c r="M25" i="1"/>
  <c r="C25" i="5"/>
  <c r="B46" i="1"/>
  <c r="C41" i="1" s="1"/>
  <c r="O40" i="4"/>
  <c r="P35" i="4" s="1"/>
  <c r="P25" i="4"/>
  <c r="W25" i="6"/>
  <c r="D25" i="7"/>
  <c r="N34" i="7" s="1"/>
  <c r="C22" i="7"/>
  <c r="N25" i="7"/>
  <c r="N36" i="7" s="1"/>
  <c r="F34" i="4"/>
  <c r="H25" i="5"/>
  <c r="R25" i="4"/>
  <c r="N40" i="6"/>
  <c r="L40" i="6"/>
  <c r="M35" i="6" s="1"/>
  <c r="M34" i="6"/>
  <c r="E46" i="6"/>
  <c r="F41" i="6" s="1"/>
  <c r="F46" i="6" s="1"/>
  <c r="P34" i="6"/>
  <c r="B46" i="6"/>
  <c r="C41" i="6" s="1"/>
  <c r="C46" i="6" s="1"/>
  <c r="M36" i="5"/>
  <c r="L40" i="5"/>
  <c r="M35" i="5" s="1"/>
  <c r="P34" i="5"/>
  <c r="O40" i="5"/>
  <c r="P35" i="5" s="1"/>
  <c r="L25" i="7"/>
  <c r="M38" i="4"/>
  <c r="L40" i="4"/>
  <c r="M34" i="4" s="1"/>
  <c r="G25" i="7"/>
  <c r="H19" i="7" s="1"/>
  <c r="AB25" i="7"/>
  <c r="D42" i="7"/>
  <c r="AE25" i="7"/>
  <c r="U25" i="7"/>
  <c r="P36" i="1"/>
  <c r="O40" i="1"/>
  <c r="P35" i="1" s="1"/>
  <c r="L40" i="1"/>
  <c r="M35" i="1" s="1"/>
  <c r="M36" i="1"/>
  <c r="W25" i="7"/>
  <c r="Z25" i="7"/>
  <c r="B42" i="7"/>
  <c r="Y25" i="7"/>
  <c r="O39" i="7" s="1"/>
  <c r="P39" i="7" s="1"/>
  <c r="O25" i="7"/>
  <c r="O36" i="7" s="1"/>
  <c r="I25" i="7"/>
  <c r="N35" i="7" s="1"/>
  <c r="E42" i="7"/>
  <c r="V25" i="7"/>
  <c r="L39" i="7" s="1"/>
  <c r="M39" i="7" s="1"/>
  <c r="P40" i="6" l="1"/>
  <c r="M40" i="6"/>
  <c r="F41" i="5"/>
  <c r="F46" i="5" s="1"/>
  <c r="C40" i="5"/>
  <c r="C46" i="5" s="1"/>
  <c r="C41" i="5"/>
  <c r="P40" i="5"/>
  <c r="M40" i="5"/>
  <c r="F40" i="4"/>
  <c r="F46" i="4" s="1"/>
  <c r="P36" i="4"/>
  <c r="C34" i="4"/>
  <c r="C41" i="4"/>
  <c r="L36" i="7"/>
  <c r="M20" i="7"/>
  <c r="M25" i="7" s="1"/>
  <c r="M36" i="4"/>
  <c r="D46" i="7"/>
  <c r="N40" i="7"/>
  <c r="K20" i="7"/>
  <c r="M35" i="4"/>
  <c r="H13" i="7"/>
  <c r="P34" i="4"/>
  <c r="P40" i="4" s="1"/>
  <c r="F13" i="7"/>
  <c r="F25" i="7" s="1"/>
  <c r="C13" i="7"/>
  <c r="C25" i="7" s="1"/>
  <c r="P40" i="1"/>
  <c r="O35" i="7"/>
  <c r="O40" i="7" s="1"/>
  <c r="P35" i="7" s="1"/>
  <c r="K19" i="7"/>
  <c r="F46" i="1"/>
  <c r="F40" i="1"/>
  <c r="C46" i="1"/>
  <c r="H25" i="1"/>
  <c r="C40" i="1"/>
  <c r="M40" i="1"/>
  <c r="L35" i="7"/>
  <c r="L40" i="7" s="1"/>
  <c r="M34" i="7" s="1"/>
  <c r="H20" i="7"/>
  <c r="F42" i="7"/>
  <c r="E46" i="7"/>
  <c r="F34" i="7" s="1"/>
  <c r="C42" i="7"/>
  <c r="B46" i="7"/>
  <c r="C41" i="7" s="1"/>
  <c r="P36" i="7" l="1"/>
  <c r="K25" i="7"/>
  <c r="H25" i="7"/>
  <c r="M40" i="4"/>
  <c r="M36" i="7"/>
  <c r="C46" i="4"/>
  <c r="P34" i="7"/>
  <c r="P40" i="7" s="1"/>
  <c r="C34" i="7"/>
  <c r="F41" i="7"/>
  <c r="F40" i="7"/>
  <c r="C40" i="7"/>
  <c r="M35" i="7"/>
  <c r="M40" i="7" s="1"/>
  <c r="C46" i="7" l="1"/>
  <c r="F46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<sst xmlns="http://schemas.openxmlformats.org/spreadsheetml/2006/main" count="457" uniqueCount="62">
  <si>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</si>
  <si>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</si>
  <si>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</si>
  <si>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</si>
  <si>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</si>
  <si>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</si>
  <si>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</si>
  <si>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</si>
  <si>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</si>
  <si>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</si>
  <si>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</si>
  <si>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</si>
  <si>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</si>
  <si>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</si>
  <si>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</si>
  <si>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</si>
  <si>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</si>
  <si>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</si>
  <si>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</si>
  <si>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</si>
  <si>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</si>
  <si>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</si>
  <si>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</si>
  <si>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</si>
  <si>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</si>
  <si>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</si>
  <si>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</si>
  <si>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</si>
  <si>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</si>
  <si>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</si>
  <si>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</si>
  <si>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</si>
  <si>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</si>
  <si>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</si>
  <si>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</si>
  <si>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</si>
  <si>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</si>
  <si>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</si>
  <si>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</si>
  <si>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</si>
  <si>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</si>
  <si>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</si>
  <si>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</si>
  <si>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</si>
  <si>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</si>
  <si>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</si>
  <si>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</si>
  <si>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</si>
  <si>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</si>
  <si>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</si>
  <si>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</si>
  <si>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</si>
  <si>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</si>
  <si>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</si>
  <si>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</si>
  <si>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</si>
  <si>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</si>
  <si>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</si>
  <si>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</si>
  <si>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</si>
  <si>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</si>
  <si>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Barcelona Mobile Ventures SL (BMV)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</si>
</sst>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 2" xfId="47" xr:uid="{00000000-0005-0000-0000-000001000000}"/>
    <cellStyle name="20% - Èmfasi2 2" xfId="49" xr:uid="{00000000-0005-0000-0000-000003000000}"/>
    <cellStyle name="20% - Èmfasi3 2" xfId="51" xr:uid="{00000000-0005-0000-0000-000005000000}"/>
    <cellStyle name="20% - Èmfasi4 2" xfId="53" xr:uid="{00000000-0005-0000-0000-000007000000}"/>
    <cellStyle name="20% - Èmfasi5 2" xfId="55" xr:uid="{00000000-0005-0000-0000-000009000000}"/>
    <cellStyle name="20% - Èmfasi6 2" xfId="57" xr:uid="{00000000-0005-0000-0000-00000B000000}"/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Èmfasi1 2" xfId="48" xr:uid="{00000000-0005-0000-0000-00000D000000}"/>
    <cellStyle name="40% - Èmfasi2 2" xfId="50" xr:uid="{00000000-0005-0000-0000-00000F000000}"/>
    <cellStyle name="40% - Èmfasi3 2" xfId="52" xr:uid="{00000000-0005-0000-0000-000011000000}"/>
    <cellStyle name="40% - Èmfasi4 2" xfId="54" xr:uid="{00000000-0005-0000-0000-000013000000}"/>
    <cellStyle name="40% - Èmfasi5 2" xfId="56" xr:uid="{00000000-0005-0000-0000-000015000000}"/>
    <cellStyle name="40% - Èmfasi6 2" xfId="58" xr:uid="{00000000-0005-0000-0000-000017000000}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59" builtinId="8"/>
    <cellStyle name="Incorrecto" xfId="9" builtinId="27" customBuiltin="1"/>
    <cellStyle name="Moneda" xfId="2" builtinId="4"/>
    <cellStyle name="Neutral" xfId="10" builtinId="28" customBuiltin="1"/>
    <cellStyle name="Normal" xfId="0" builtinId="0"/>
    <cellStyle name="Normal 2" xfId="44" xr:uid="{00000000-0005-0000-0000-00002E000000}"/>
    <cellStyle name="Normal 3" xfId="45" xr:uid="{00000000-0005-0000-0000-00002F000000}"/>
    <cellStyle name="Nota 2" xfId="46" xr:uid="{00000000-0005-0000-0000-000031000000}"/>
    <cellStyle name="Notas" xfId="17" builtinId="10" customBuiltin="1"/>
    <cellStyle name="Porcentaje" xfId="1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8F-4005-B63F-DED4130FE8FE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8F-4005-B63F-DED4130FE8FE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8F-4005-B63F-DED4130FE8FE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8F-4005-B63F-DED4130FE8FE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8F-4005-B63F-DED4130FE8FE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8F-4005-B63F-DED4130FE8FE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8F-4005-B63F-DED4130FE8FE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8F-4005-B63F-DED4130FE8FE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8F-4005-B63F-DED4130FE8FE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8F-4005-B63F-DED4130FE8F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8F-4005-B63F-DED4130FE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DE-408B-9AF9-6C8DBA61143F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DE-408B-9AF9-6C8DBA61143F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DE-408B-9AF9-6C8DBA61143F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DE-408B-9AF9-6C8DBA61143F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DE-408B-9AF9-6C8DBA61143F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DE-408B-9AF9-6C8DBA61143F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DE-408B-9AF9-6C8DBA61143F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DE-408B-9AF9-6C8DBA61143F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DE-408B-9AF9-6C8DBA61143F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DE-408B-9AF9-6C8DBA61143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165770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4795.2199999999993</c:v>
                </c:pt>
                <c:pt idx="7">
                  <c:v>174368.16999999998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6DE-408B-9AF9-6C8DBA6114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04-4B85-8FDC-F0179B7FF064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04-4B85-8FDC-F0179B7FF064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04-4B85-8FDC-F0179B7FF064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04-4B85-8FDC-F0179B7FF06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102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04-4B85-8FDC-F0179B7FF0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02-4009-ACFA-2B78EEBB2345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02-4009-ACFA-2B78EEBB2345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02-4009-ACFA-2B78EEBB2345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02-4009-ACFA-2B78EEBB2345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02-4009-ACFA-2B78EEBB2345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02-4009-ACFA-2B78EEBB234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343868.58999999997</c:v>
                </c:pt>
                <c:pt idx="2">
                  <c:v>1064.8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02-4009-ACFA-2B78EEBB23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1710690</xdr:colOff>
      <xdr:row>2</xdr:row>
      <xdr:rowOff>156210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1710690</xdr:colOff>
      <xdr:row>2</xdr:row>
      <xdr:rowOff>156210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1691640</xdr:colOff>
      <xdr:row>2</xdr:row>
      <xdr:rowOff>171450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1706880</xdr:colOff>
      <xdr:row>2</xdr:row>
      <xdr:rowOff>156210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G108"/>
  <sheetViews>
    <sheetView showGridLines="0" showZeros="0" topLeftCell="A9" zoomScale="70" zoomScaleNormal="70" workbookViewId="0">
      <selection activeCell="J7" sqref="J7"/>
    </sheetView>
  </sheetViews>
  <sheetFormatPr baseColWidth="10"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45233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</v>
      </c>
      <c r="H19" s="20">
        <f t="shared" si="2"/>
        <v>0.125</v>
      </c>
      <c r="I19" s="6">
        <v>2460.0700000000002</v>
      </c>
      <c r="J19" s="7">
        <v>2561.2199999999998</v>
      </c>
      <c r="K19" s="21">
        <f t="shared" si="3"/>
        <v>4.4002861572462929E-2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28</v>
      </c>
      <c r="H20" s="62">
        <f t="shared" si="2"/>
        <v>0.875</v>
      </c>
      <c r="I20" s="65">
        <v>45987.22</v>
      </c>
      <c r="J20" s="66">
        <v>55644.54</v>
      </c>
      <c r="K20" s="63">
        <f t="shared" si="3"/>
        <v>0.95599713842753709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32</v>
      </c>
      <c r="H25" s="17">
        <f t="shared" si="12"/>
        <v>1</v>
      </c>
      <c r="I25" s="18">
        <f t="shared" si="12"/>
        <v>48447.29</v>
      </c>
      <c r="J25" s="18">
        <f t="shared" si="12"/>
        <v>58205.760000000002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15" hidden="1" customHeight="1" x14ac:dyDescent="0.25">
      <c r="A27" s="142" t="s">
        <v>55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43" t="s">
        <v>56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32</v>
      </c>
      <c r="M35" s="8">
        <f t="shared" si="18"/>
        <v>1</v>
      </c>
      <c r="N35" s="58">
        <f>I25</f>
        <v>48447.29</v>
      </c>
      <c r="O35" s="58">
        <f>J25</f>
        <v>58205.760000000002</v>
      </c>
      <c r="P35" s="56">
        <f t="shared" si="19"/>
        <v>1</v>
      </c>
    </row>
    <row r="36" spans="1:33" ht="30" customHeight="1" x14ac:dyDescent="0.2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95" t="s">
        <v>2</v>
      </c>
      <c r="K36" s="96"/>
      <c r="L36" s="57">
        <f>L25</f>
        <v>0</v>
      </c>
      <c r="M36" s="8" t="str">
        <f t="shared" si="18"/>
        <v/>
      </c>
      <c r="N36" s="58">
        <f>N25</f>
        <v>0</v>
      </c>
      <c r="O36" s="58">
        <f>O25</f>
        <v>0</v>
      </c>
      <c r="P36" s="56" t="str">
        <f t="shared" si="19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4</v>
      </c>
      <c r="C40" s="8">
        <f t="shared" si="14"/>
        <v>0.125</v>
      </c>
      <c r="D40" s="13">
        <f t="shared" si="15"/>
        <v>2460.0700000000002</v>
      </c>
      <c r="E40" s="14">
        <f t="shared" si="16"/>
        <v>2561.2199999999998</v>
      </c>
      <c r="F40" s="21">
        <f t="shared" si="17"/>
        <v>4.4002861572462929E-2</v>
      </c>
      <c r="G40" s="24"/>
      <c r="J40" s="97" t="s">
        <v>0</v>
      </c>
      <c r="K40" s="98"/>
      <c r="L40" s="79">
        <f>SUM(L34:L39)</f>
        <v>32</v>
      </c>
      <c r="M40" s="17">
        <f>SUM(M34:M39)</f>
        <v>1</v>
      </c>
      <c r="N40" s="80">
        <f>SUM(N34:N39)</f>
        <v>48447.29</v>
      </c>
      <c r="O40" s="81">
        <f>SUM(O34:O39)</f>
        <v>58205.760000000002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28</v>
      </c>
      <c r="C41" s="8">
        <f t="shared" si="14"/>
        <v>0.875</v>
      </c>
      <c r="D41" s="13">
        <f t="shared" si="15"/>
        <v>45987.22</v>
      </c>
      <c r="E41" s="14">
        <f t="shared" si="16"/>
        <v>55644.54</v>
      </c>
      <c r="F41" s="21">
        <f t="shared" si="17"/>
        <v>0.95599713842753709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32</v>
      </c>
      <c r="C46" s="17">
        <f>SUM(C34:C45)</f>
        <v>1</v>
      </c>
      <c r="D46" s="18">
        <f>SUM(D34:D45)</f>
        <v>48447.29</v>
      </c>
      <c r="E46" s="18">
        <f>SUM(E34:E45)</f>
        <v>58205.760000000002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 xr:uid="{00000000-0004-0000-00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AG108"/>
  <sheetViews>
    <sheetView showGridLines="0" showZeros="0" zoomScale="80" zoomScaleNormal="80" workbookViewId="0">
      <selection activeCell="J19" sqref="J19"/>
    </sheetView>
  </sheetViews>
  <sheetFormatPr baseColWidth="10"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45233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Barcelona Mobile Ventures SL (BMV)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1.9230769230769232E-2</v>
      </c>
      <c r="I13" s="4">
        <v>137000</v>
      </c>
      <c r="J13" s="5">
        <v>165770</v>
      </c>
      <c r="K13" s="21">
        <f t="shared" ref="K13:K21" si="3">IF(J13,J13/$J$25,"")</f>
        <v>0.66648826100962055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6</v>
      </c>
      <c r="H19" s="20">
        <f t="shared" si="2"/>
        <v>0.11538461538461539</v>
      </c>
      <c r="I19" s="6">
        <v>1085.05</v>
      </c>
      <c r="J19" s="7">
        <v>1195.25</v>
      </c>
      <c r="K19" s="21">
        <f t="shared" si="3"/>
        <v>4.8055745549360502E-3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45</v>
      </c>
      <c r="H20" s="62">
        <f t="shared" si="2"/>
        <v>0.86538461538461542</v>
      </c>
      <c r="I20" s="65">
        <v>67567.199999999997</v>
      </c>
      <c r="J20" s="66">
        <v>81756.31</v>
      </c>
      <c r="K20" s="21">
        <f t="shared" si="3"/>
        <v>0.32870616443544337</v>
      </c>
      <c r="L20" s="64">
        <v>1</v>
      </c>
      <c r="M20" s="62">
        <f t="shared" si="4"/>
        <v>1</v>
      </c>
      <c r="N20" s="65">
        <v>880</v>
      </c>
      <c r="O20" s="66">
        <v>1064.8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52</v>
      </c>
      <c r="H25" s="17">
        <f t="shared" si="32"/>
        <v>1</v>
      </c>
      <c r="I25" s="18">
        <f t="shared" si="32"/>
        <v>205652.25</v>
      </c>
      <c r="J25" s="18">
        <f t="shared" si="32"/>
        <v>248721.56</v>
      </c>
      <c r="K25" s="19">
        <f t="shared" si="32"/>
        <v>1</v>
      </c>
      <c r="L25" s="16">
        <f t="shared" si="32"/>
        <v>1</v>
      </c>
      <c r="M25" s="17">
        <f t="shared" si="32"/>
        <v>1</v>
      </c>
      <c r="N25" s="18">
        <f t="shared" si="32"/>
        <v>880</v>
      </c>
      <c r="O25" s="18">
        <f t="shared" si="32"/>
        <v>1064.8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15" hidden="1" customHeight="1" x14ac:dyDescent="0.25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33">B13+G13+L13+Q13+AA13+V13</f>
        <v>1</v>
      </c>
      <c r="C34" s="8">
        <f t="shared" ref="C34:C45" si="34">IF(B34,B34/$B$46,"")</f>
        <v>1.8867924528301886E-2</v>
      </c>
      <c r="D34" s="10">
        <f t="shared" ref="D34:D45" si="35">D13+I13+N13+S13+AC13+X13</f>
        <v>137000</v>
      </c>
      <c r="E34" s="11">
        <f t="shared" ref="E34:E45" si="36">E13+J13+O13+T13+AD13+Y13</f>
        <v>165770</v>
      </c>
      <c r="F34" s="21">
        <f t="shared" ref="F34:F42" si="37">IF(E34,E34/$E$46,"")</f>
        <v>0.66364712628824096</v>
      </c>
      <c r="J34" s="99" t="s">
        <v>3</v>
      </c>
      <c r="K34" s="100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25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52</v>
      </c>
      <c r="M35" s="8">
        <f t="shared" si="38"/>
        <v>0.98113207547169812</v>
      </c>
      <c r="N35" s="58">
        <f>I25</f>
        <v>205652.25</v>
      </c>
      <c r="O35" s="58">
        <f>J25</f>
        <v>248721.56</v>
      </c>
      <c r="P35" s="56">
        <f t="shared" si="39"/>
        <v>0.99573715714500988</v>
      </c>
    </row>
    <row r="36" spans="1:33" ht="30" customHeight="1" x14ac:dyDescent="0.25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5" t="s">
        <v>2</v>
      </c>
      <c r="K36" s="96"/>
      <c r="L36" s="57">
        <f>L25</f>
        <v>1</v>
      </c>
      <c r="M36" s="8">
        <f t="shared" si="38"/>
        <v>1.8867924528301886E-2</v>
      </c>
      <c r="N36" s="58">
        <f>N25</f>
        <v>880</v>
      </c>
      <c r="O36" s="58">
        <f>O25</f>
        <v>1064.8</v>
      </c>
      <c r="P36" s="56">
        <f t="shared" si="39"/>
        <v>4.2628428549901605E-3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3"/>
        <v>6</v>
      </c>
      <c r="C40" s="8">
        <f t="shared" si="34"/>
        <v>0.11320754716981132</v>
      </c>
      <c r="D40" s="13">
        <f t="shared" si="35"/>
        <v>1085.05</v>
      </c>
      <c r="E40" s="14">
        <f t="shared" si="36"/>
        <v>1195.25</v>
      </c>
      <c r="F40" s="21">
        <f t="shared" si="37"/>
        <v>4.7850891457804183E-3</v>
      </c>
      <c r="G40" s="24"/>
      <c r="J40" s="97" t="s">
        <v>0</v>
      </c>
      <c r="K40" s="98"/>
      <c r="L40" s="79">
        <f>SUM(L34:L39)</f>
        <v>53</v>
      </c>
      <c r="M40" s="17">
        <f>SUM(M34:M39)</f>
        <v>1</v>
      </c>
      <c r="N40" s="80">
        <f>SUM(N34:N39)</f>
        <v>206532.25</v>
      </c>
      <c r="O40" s="81">
        <f>SUM(O34:O39)</f>
        <v>249786.36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3"/>
        <v>46</v>
      </c>
      <c r="C41" s="8">
        <f t="shared" si="34"/>
        <v>0.86792452830188682</v>
      </c>
      <c r="D41" s="13">
        <f t="shared" si="35"/>
        <v>68447.199999999997</v>
      </c>
      <c r="E41" s="14">
        <f t="shared" si="36"/>
        <v>82821.11</v>
      </c>
      <c r="F41" s="21">
        <f t="shared" si="37"/>
        <v>0.33156778456597874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53</v>
      </c>
      <c r="C46" s="17">
        <f>SUM(C34:C45)</f>
        <v>1</v>
      </c>
      <c r="D46" s="18">
        <f>SUM(D34:D45)</f>
        <v>206532.25</v>
      </c>
      <c r="E46" s="18">
        <f>SUM(E34:E45)</f>
        <v>249786.36</v>
      </c>
      <c r="F46" s="19">
        <f>SUM(F34:F45)</f>
        <v>1.0000000000000002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 xr:uid="{00000000-0004-0000-01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AG108"/>
  <sheetViews>
    <sheetView showGridLines="0" showZeros="0" zoomScale="80" zoomScaleNormal="80" workbookViewId="0">
      <selection activeCell="J22" sqref="J22"/>
    </sheetView>
  </sheetViews>
  <sheetFormatPr baseColWidth="10"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45257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Barcelona Mobile Ventures SL (BMV)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899999999999999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6</v>
      </c>
      <c r="H19" s="20">
        <f t="shared" si="2"/>
        <v>0.4</v>
      </c>
      <c r="I19" s="6">
        <v>960.41</v>
      </c>
      <c r="J19" s="7">
        <v>1038.75</v>
      </c>
      <c r="K19" s="21">
        <f t="shared" si="3"/>
        <v>4.0918593369434923E-2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9</v>
      </c>
      <c r="H20" s="62">
        <f t="shared" si="2"/>
        <v>0.6</v>
      </c>
      <c r="I20" s="65">
        <v>20121.5</v>
      </c>
      <c r="J20" s="66">
        <v>24347.02</v>
      </c>
      <c r="K20" s="63">
        <f t="shared" si="3"/>
        <v>0.95908140663056507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15</v>
      </c>
      <c r="H25" s="17">
        <f t="shared" si="22"/>
        <v>1</v>
      </c>
      <c r="I25" s="18">
        <f t="shared" si="22"/>
        <v>21081.91</v>
      </c>
      <c r="J25" s="18">
        <f t="shared" si="22"/>
        <v>25385.77</v>
      </c>
      <c r="K25" s="19">
        <f t="shared" si="22"/>
        <v>1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15" hidden="1" customHeight="1" x14ac:dyDescent="0.25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99" t="s">
        <v>3</v>
      </c>
      <c r="K34" s="100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25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15</v>
      </c>
      <c r="M35" s="8">
        <f>IF(L35,L35/$L$40,"")</f>
        <v>1</v>
      </c>
      <c r="N35" s="58">
        <f>I25</f>
        <v>21081.91</v>
      </c>
      <c r="O35" s="58">
        <f>J25</f>
        <v>25385.77</v>
      </c>
      <c r="P35" s="56">
        <f>IF(O35,O35/$O$40,"")</f>
        <v>1</v>
      </c>
    </row>
    <row r="36" spans="1:33" ht="30" customHeight="1" x14ac:dyDescent="0.25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95" t="s">
        <v>2</v>
      </c>
      <c r="K36" s="96"/>
      <c r="L36" s="57">
        <f>L25</f>
        <v>0</v>
      </c>
      <c r="M36" s="8" t="str">
        <f>IF(L36,L36/$L$40,"")</f>
        <v/>
      </c>
      <c r="N36" s="58">
        <f>N25</f>
        <v>0</v>
      </c>
      <c r="O36" s="58">
        <f>O25</f>
        <v>0</v>
      </c>
      <c r="P36" s="56" t="str">
        <f>IF(O36,O36/$O$40,"")</f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23"/>
        <v>6</v>
      </c>
      <c r="C40" s="8">
        <f t="shared" si="24"/>
        <v>0.4</v>
      </c>
      <c r="D40" s="13">
        <f t="shared" si="25"/>
        <v>960.41</v>
      </c>
      <c r="E40" s="14">
        <f t="shared" si="26"/>
        <v>1038.75</v>
      </c>
      <c r="F40" s="21">
        <f t="shared" si="27"/>
        <v>4.0918593369434923E-2</v>
      </c>
      <c r="G40" s="24"/>
      <c r="J40" s="97" t="s">
        <v>0</v>
      </c>
      <c r="K40" s="98"/>
      <c r="L40" s="79">
        <f>SUM(L34:L39)</f>
        <v>15</v>
      </c>
      <c r="M40" s="17">
        <f>SUM(M34:M39)</f>
        <v>1</v>
      </c>
      <c r="N40" s="80">
        <f>SUM(N34:N39)</f>
        <v>21081.91</v>
      </c>
      <c r="O40" s="81">
        <f>SUM(O34:O39)</f>
        <v>25385.77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23"/>
        <v>9</v>
      </c>
      <c r="C41" s="8">
        <f t="shared" si="24"/>
        <v>0.6</v>
      </c>
      <c r="D41" s="13">
        <f t="shared" si="25"/>
        <v>20121.5</v>
      </c>
      <c r="E41" s="14">
        <f t="shared" si="26"/>
        <v>24347.02</v>
      </c>
      <c r="F41" s="21">
        <f t="shared" si="27"/>
        <v>0.95908140663056507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15</v>
      </c>
      <c r="C46" s="17">
        <f>SUM(C34:C45)</f>
        <v>1</v>
      </c>
      <c r="D46" s="18">
        <f>SUM(D34:D45)</f>
        <v>21081.91</v>
      </c>
      <c r="E46" s="18">
        <f>SUM(E34:E45)</f>
        <v>25385.77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 xr:uid="{00000000-0004-0000-02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AG108"/>
  <sheetViews>
    <sheetView showGridLines="0" showZeros="0" topLeftCell="A9" zoomScale="80" zoomScaleNormal="80" workbookViewId="0">
      <selection activeCell="B13" sqref="B13"/>
    </sheetView>
  </sheetViews>
  <sheetFormatPr baseColWidth="10"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59</v>
      </c>
      <c r="C7" s="31"/>
      <c r="D7" s="31"/>
      <c r="E7" s="31"/>
      <c r="F7" s="31"/>
      <c r="H7" s="69"/>
      <c r="I7" s="84" t="s">
        <v>46</v>
      </c>
      <c r="J7" s="85">
        <v>45364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Barcelona Mobile Ventures SL (BMV)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3</v>
      </c>
      <c r="H20" s="62">
        <f t="shared" si="2"/>
        <v>1</v>
      </c>
      <c r="I20" s="65">
        <v>9550</v>
      </c>
      <c r="J20" s="66">
        <v>11555.5</v>
      </c>
      <c r="K20" s="63">
        <f t="shared" si="3"/>
        <v>1</v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50000000000003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3</v>
      </c>
      <c r="H25" s="17">
        <f t="shared" si="30"/>
        <v>1</v>
      </c>
      <c r="I25" s="18">
        <f t="shared" si="30"/>
        <v>9550</v>
      </c>
      <c r="J25" s="18">
        <f t="shared" si="30"/>
        <v>11555.5</v>
      </c>
      <c r="K25" s="19">
        <f t="shared" si="30"/>
        <v>1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15" hidden="1" customHeight="1" x14ac:dyDescent="0.25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25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3</v>
      </c>
      <c r="M35" s="8">
        <f t="shared" si="36"/>
        <v>1</v>
      </c>
      <c r="N35" s="58">
        <f>I25</f>
        <v>9550</v>
      </c>
      <c r="O35" s="58">
        <f>J25</f>
        <v>11555.5</v>
      </c>
      <c r="P35" s="56">
        <f t="shared" si="37"/>
        <v>1</v>
      </c>
    </row>
    <row r="36" spans="1:33" ht="30" customHeight="1" x14ac:dyDescent="0.25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95" t="s">
        <v>2</v>
      </c>
      <c r="K36" s="96"/>
      <c r="L36" s="57">
        <f>L25</f>
        <v>0</v>
      </c>
      <c r="M36" s="8" t="str">
        <f t="shared" si="36"/>
        <v/>
      </c>
      <c r="N36" s="58">
        <f>N25</f>
        <v>0</v>
      </c>
      <c r="O36" s="58">
        <f>O25</f>
        <v>0</v>
      </c>
      <c r="P36" s="56" t="str">
        <f t="shared" si="37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97" t="s">
        <v>0</v>
      </c>
      <c r="K40" s="98"/>
      <c r="L40" s="79">
        <f>SUM(L34:L39)</f>
        <v>3</v>
      </c>
      <c r="M40" s="17">
        <f>SUM(M34:M39)</f>
        <v>1</v>
      </c>
      <c r="N40" s="80">
        <f>SUM(N34:N39)</f>
        <v>9550</v>
      </c>
      <c r="O40" s="81">
        <f>SUM(O34:O39)</f>
        <v>11555.5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1"/>
        <v>3</v>
      </c>
      <c r="C41" s="8">
        <f t="shared" si="32"/>
        <v>1</v>
      </c>
      <c r="D41" s="13">
        <f t="shared" si="33"/>
        <v>9550</v>
      </c>
      <c r="E41" s="14">
        <f t="shared" si="34"/>
        <v>11555.5</v>
      </c>
      <c r="F41" s="21">
        <f t="shared" si="35"/>
        <v>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3</v>
      </c>
      <c r="C46" s="17">
        <f>SUM(C34:C45)</f>
        <v>1</v>
      </c>
      <c r="D46" s="18">
        <f>SUM(D34:D45)</f>
        <v>9550</v>
      </c>
      <c r="E46" s="18">
        <f>SUM(E34:E45)</f>
        <v>11555.5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G109"/>
  <sheetViews>
    <sheetView showGridLines="0" showZeros="0" tabSelected="1" topLeftCell="A31" zoomScale="80" zoomScaleNormal="80" workbookViewId="0">
      <selection activeCell="E46" sqref="E46"/>
    </sheetView>
  </sheetViews>
  <sheetFormatPr baseColWidth="10" defaultColWidth="9.140625" defaultRowHeight="15" x14ac:dyDescent="0.25"/>
  <cols>
    <col min="1" max="1" width="30.42578125" style="26" customWidth="1"/>
    <col min="2" max="2" width="11.140625" style="59" customWidth="1"/>
    <col min="3" max="3" width="10.7109375" style="26" customWidth="1"/>
    <col min="4" max="4" width="19.140625" style="26" customWidth="1"/>
    <col min="5" max="5" width="19.710937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1" width="11.42578125" style="26" customWidth="1"/>
    <col min="12" max="12" width="11.7109375" style="26" customWidth="1"/>
    <col min="13" max="13" width="10.7109375" style="26" customWidth="1"/>
    <col min="14" max="14" width="20.14062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5.425781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25">
      <c r="B4" s="25"/>
      <c r="H4" s="25"/>
      <c r="N4" s="25"/>
    </row>
    <row r="5" spans="1:31" s="24" customFormat="1" ht="30.75" customHeight="1" x14ac:dyDescent="0.25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53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Barcelona Mobile Ventures SL (BMV)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45" t="s">
        <v>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7"/>
    </row>
    <row r="11" spans="1:31" ht="30" customHeight="1" thickBot="1" x14ac:dyDescent="0.3">
      <c r="A11" s="148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3">
      <c r="A12" s="149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1</v>
      </c>
      <c r="H13" s="20">
        <f t="shared" ref="H13:H24" si="2">IF(G13,G13/$G$25,"")</f>
        <v>9.8039215686274508E-3</v>
      </c>
      <c r="I13" s="10">
        <f>'CONTRACTACIO 1r TR 2023'!I13+'CONTRACTACIO 2n TR 2023'!I13+'CONTRACTACIO 3r TR 2023'!I13+'CONTRACTACIO 4t TR 2023'!I13</f>
        <v>137000</v>
      </c>
      <c r="J13" s="10">
        <f>'CONTRACTACIO 1r TR 2023'!J13+'CONTRACTACIO 2n TR 2023'!J13+'CONTRACTACIO 3r TR 2023'!J13+'CONTRACTACIO 4t TR 2023'!J13</f>
        <v>165770</v>
      </c>
      <c r="K13" s="21">
        <f t="shared" ref="K13:K24" si="3">IF(J13,J13/$J$25,"")</f>
        <v>0.48207368983599236</v>
      </c>
      <c r="L13" s="9">
        <f>'CONTRACTACIO 1r TR 2023'!L13+'CONTRACTACIO 2n TR 2023'!L13+'CONTRACTACIO 3r TR 2023'!L13+'CONTRACTACIO 4t TR 2023'!L13</f>
        <v>0</v>
      </c>
      <c r="M13" s="20" t="str">
        <f t="shared" ref="M13:M24" si="4">IF(L13,L13/$L$25,"")</f>
        <v/>
      </c>
      <c r="N13" s="10">
        <f>'CONTRACTACIO 1r TR 2023'!N13+'CONTRACTACIO 2n TR 2023'!N13+'CONTRACTACIO 3r TR 2023'!N13+'CONTRACTACIO 4t TR 2023'!N13</f>
        <v>0</v>
      </c>
      <c r="O13" s="10">
        <f>'CONTRACTACIO 1r TR 2023'!O13+'CONTRACTACIO 2n TR 2023'!O13+'CONTRACTACIO 3r TR 2023'!O13+'CONTRACTACIO 4t TR 2023'!O13</f>
        <v>0</v>
      </c>
      <c r="P13" s="21" t="str">
        <f t="shared" ref="P13:P24" si="5">IF(O13,O13/$O$25,"")</f>
        <v/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0</v>
      </c>
      <c r="H18" s="20" t="str">
        <f t="shared" si="2"/>
        <v/>
      </c>
      <c r="I18" s="13">
        <f>'CONTRACTACIO 1r TR 2023'!I18+'CONTRACTACIO 2n TR 2023'!I18+'CONTRACTACIO 3r TR 2023'!I18+'CONTRACTACIO 4t TR 2023'!I18</f>
        <v>0</v>
      </c>
      <c r="J18" s="13">
        <f>'CONTRACTACIO 1r TR 2023'!J18+'CONTRACTACIO 2n TR 2023'!J18+'CONTRACTACIO 3r TR 2023'!J18+'CONTRACTACIO 4t TR 2023'!J18</f>
        <v>0</v>
      </c>
      <c r="K18" s="21" t="str">
        <f t="shared" si="3"/>
        <v/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16</v>
      </c>
      <c r="H19" s="20">
        <f t="shared" si="2"/>
        <v>0.15686274509803921</v>
      </c>
      <c r="I19" s="13">
        <f>'CONTRACTACIO 1r TR 2023'!I19+'CONTRACTACIO 2n TR 2023'!I19+'CONTRACTACIO 3r TR 2023'!I19+'CONTRACTACIO 4t TR 2023'!I19</f>
        <v>4505.53</v>
      </c>
      <c r="J19" s="13">
        <f>'CONTRACTACIO 1r TR 2023'!J19+'CONTRACTACIO 2n TR 2023'!J19+'CONTRACTACIO 3r TR 2023'!J19+'CONTRACTACIO 4t TR 2023'!J19</f>
        <v>4795.2199999999993</v>
      </c>
      <c r="K19" s="21">
        <f t="shared" si="3"/>
        <v>1.39449200637953E-2</v>
      </c>
      <c r="L19" s="9">
        <f>'CONTRACTACIO 1r TR 2023'!L19+'CONTRACTACIO 2n TR 2023'!L19+'CONTRACTACIO 3r TR 2023'!L19+'CONTRACTACIO 4t TR 2023'!L19</f>
        <v>0</v>
      </c>
      <c r="M19" s="20" t="str">
        <f t="shared" si="4"/>
        <v/>
      </c>
      <c r="N19" s="13">
        <f>'CONTRACTACIO 1r TR 2023'!N19+'CONTRACTACIO 2n TR 2023'!N19+'CONTRACTACIO 3r TR 2023'!N19+'CONTRACTACIO 4t TR 2023'!N19</f>
        <v>0</v>
      </c>
      <c r="O19" s="13">
        <f>'CONTRACTACIO 1r TR 2023'!O19+'CONTRACTACIO 2n TR 2023'!O19+'CONTRACTACIO 3r TR 2023'!O19+'CONTRACTACIO 4t TR 2023'!O19</f>
        <v>0</v>
      </c>
      <c r="P19" s="21" t="str">
        <f t="shared" si="5"/>
        <v/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2023'!B20+'CONTRACTACIO 2n TR 2023'!B20+'CONTRACTACIO 3r TR 2023'!B20+'CONTRACTACIO 4t TR 2023'!B20</f>
        <v>0</v>
      </c>
      <c r="C20" s="20" t="str">
        <f t="shared" si="0"/>
        <v/>
      </c>
      <c r="D20" s="13">
        <f>'CONTRACTACIO 1r TR 2023'!D20+'CONTRACTACIO 2n TR 2023'!D20+'CONTRACTACIO 3r TR 2023'!D20+'CONTRACTACIO 4t TR 2023'!D20</f>
        <v>0</v>
      </c>
      <c r="E20" s="13">
        <f>'CONTRACTACIO 1r TR 2023'!E20+'CONTRACTACIO 2n TR 2023'!E20+'CONTRACTACIO 3r TR 2023'!E20+'CONTRACTACIO 4t TR 2023'!E20</f>
        <v>0</v>
      </c>
      <c r="F20" s="21" t="str">
        <f t="shared" si="1"/>
        <v/>
      </c>
      <c r="G20" s="9">
        <f>'CONTRACTACIO 1r TR 2023'!G20+'CONTRACTACIO 2n TR 2023'!G20+'CONTRACTACIO 3r TR 2023'!G20+'CONTRACTACIO 4t TR 2023'!G20</f>
        <v>85</v>
      </c>
      <c r="H20" s="20">
        <f t="shared" si="2"/>
        <v>0.83333333333333337</v>
      </c>
      <c r="I20" s="13">
        <f>'CONTRACTACIO 1r TR 2023'!I20+'CONTRACTACIO 2n TR 2023'!I20+'CONTRACTACIO 3r TR 2023'!I20+'CONTRACTACIO 4t TR 2023'!I20</f>
        <v>143225.91999999998</v>
      </c>
      <c r="J20" s="13">
        <f>'CONTRACTACIO 1r TR 2023'!J20+'CONTRACTACIO 2n TR 2023'!J20+'CONTRACTACIO 3r TR 2023'!J20+'CONTRACTACIO 4t TR 2023'!J20</f>
        <v>173303.37</v>
      </c>
      <c r="K20" s="21">
        <f t="shared" si="3"/>
        <v>0.50398139010021248</v>
      </c>
      <c r="L20" s="9">
        <f>'CONTRACTACIO 1r TR 2023'!L20+'CONTRACTACIO 2n TR 2023'!L20+'CONTRACTACIO 3r TR 2023'!L20+'CONTRACTACIO 4t TR 2023'!L20</f>
        <v>1</v>
      </c>
      <c r="M20" s="20">
        <f t="shared" si="4"/>
        <v>1</v>
      </c>
      <c r="N20" s="13">
        <f>'CONTRACTACIO 1r TR 2023'!N20+'CONTRACTACIO 2n TR 2023'!N20+'CONTRACTACIO 3r TR 2023'!N20+'CONTRACTACIO 4t TR 2023'!N20</f>
        <v>880</v>
      </c>
      <c r="O20" s="13">
        <f>'CONTRACTACIO 1r TR 2023'!O20+'CONTRACTACIO 2n TR 2023'!O20+'CONTRACTACIO 3r TR 2023'!O20+'CONTRACTACIO 4t TR 2023'!O20</f>
        <v>1064.8</v>
      </c>
      <c r="P20" s="21">
        <f t="shared" si="5"/>
        <v>1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0" customFormat="1" ht="39.950000000000003" hidden="1" customHeight="1" x14ac:dyDescent="0.25">
      <c r="A21" s="44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0" customFormat="1" ht="39.950000000000003" customHeight="1" x14ac:dyDescent="0.25">
      <c r="A22" s="86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14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14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14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14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14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14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77">
        <f>'CONTRACTACIO 1r TR 2023'!B23+'CONTRACTACIO 2n TR 2023'!B23+'CONTRACTACIO 3r TR 2023'!B23+'CONTRACTACIO 4t TR 2023'!B23</f>
        <v>0</v>
      </c>
      <c r="C23" s="62" t="str">
        <f t="shared" si="0"/>
        <v/>
      </c>
      <c r="D23" s="73">
        <f>'CONTRACTACIO 1r TR 2023'!D23+'CONTRACTACIO 2n TR 2023'!D23+'CONTRACTACIO 3r TR 2023'!D23+'CONTRACTACIO 4t TR 2023'!D23</f>
        <v>0</v>
      </c>
      <c r="E23" s="74">
        <f>'CONTRACTACIO 1r TR 2023'!E23+'CONTRACTACIO 2n TR 2023'!E23+'CONTRACTACIO 3r TR 2023'!E23+'CONTRACTACIO 4t TR 2023'!E23</f>
        <v>0</v>
      </c>
      <c r="F23" s="63" t="str">
        <f t="shared" si="1"/>
        <v/>
      </c>
      <c r="G23" s="77">
        <f>'CONTRACTACIO 1r TR 2023'!G23+'CONTRACTACIO 2n TR 2023'!G23+'CONTRACTACIO 3r TR 2023'!G23+'CONTRACTACIO 4t TR 2023'!G23</f>
        <v>0</v>
      </c>
      <c r="H23" s="62" t="str">
        <f t="shared" si="2"/>
        <v/>
      </c>
      <c r="I23" s="73">
        <f>'CONTRACTACIO 1r TR 2023'!I23+'CONTRACTACIO 2n TR 2023'!I23+'CONTRACTACIO 3r TR 2023'!I23+'CONTRACTACIO 4t TR 2023'!I23</f>
        <v>0</v>
      </c>
      <c r="J23" s="74">
        <f>'CONTRACTACIO 1r TR 2023'!J23+'CONTRACTACIO 2n TR 2023'!J23+'CONTRACTACIO 3r TR 2023'!J23+'CONTRACTACIO 4t TR 2023'!J23</f>
        <v>0</v>
      </c>
      <c r="K23" s="63" t="str">
        <f t="shared" si="3"/>
        <v/>
      </c>
      <c r="L23" s="77">
        <f>'CONTRACTACIO 1r TR 2023'!L23+'CONTRACTACIO 2n TR 2023'!L23+'CONTRACTACIO 3r TR 2023'!L23+'CONTRACTACIO 4t TR 2023'!L23</f>
        <v>0</v>
      </c>
      <c r="M23" s="62" t="str">
        <f t="shared" si="4"/>
        <v/>
      </c>
      <c r="N23" s="73">
        <f>'CONTRACTACIO 1r TR 2023'!N23+'CONTRACTACIO 2n TR 2023'!N23+'CONTRACTACIO 3r TR 2023'!N23+'CONTRACTACIO 4t TR 2023'!N23</f>
        <v>0</v>
      </c>
      <c r="O23" s="74">
        <f>'CONTRACTACIO 1r TR 2023'!O23+'CONTRACTACIO 2n TR 2023'!O23+'CONTRACTACIO 3r TR 2023'!O23+'CONTRACTACIO 4t TR 2023'!O23</f>
        <v>0</v>
      </c>
      <c r="P23" s="63" t="str">
        <f t="shared" si="5"/>
        <v/>
      </c>
      <c r="Q23" s="77">
        <f>'CONTRACTACIO 1r TR 2023'!Q23+'CONTRACTACIO 2n TR 2023'!Q23+'CONTRACTACIO 3r TR 2023'!Q23+'CONTRACTACIO 4t TR 2023'!Q23</f>
        <v>0</v>
      </c>
      <c r="R23" s="62" t="str">
        <f t="shared" si="6"/>
        <v/>
      </c>
      <c r="S23" s="73">
        <f>'CONTRACTACIO 1r TR 2023'!S23+'CONTRACTACIO 2n TR 2023'!S23+'CONTRACTACIO 3r TR 2023'!S23+'CONTRACTACIO 4t TR 2023'!S23</f>
        <v>0</v>
      </c>
      <c r="T23" s="74">
        <f>'CONTRACTACIO 1r TR 2023'!T23+'CONTRACTACIO 2n TR 2023'!T23+'CONTRACTACIO 3r TR 2023'!T23+'CONTRACTACIO 4t TR 2023'!T23</f>
        <v>0</v>
      </c>
      <c r="U23" s="63" t="str">
        <f t="shared" si="7"/>
        <v/>
      </c>
      <c r="V23" s="77">
        <f>'CONTRACTACIO 1r TR 2023'!AA23+'CONTRACTACIO 2n TR 2023'!AA23+'CONTRACTACIO 3r TR 2023'!AA23+'CONTRACTACIO 4t TR 2023'!AA23</f>
        <v>0</v>
      </c>
      <c r="W23" s="62" t="str">
        <f t="shared" si="8"/>
        <v/>
      </c>
      <c r="X23" s="73">
        <f>'CONTRACTACIO 1r TR 2023'!AC23+'CONTRACTACIO 2n TR 2023'!AC23+'CONTRACTACIO 3r TR 2023'!AC23+'CONTRACTACIO 4t TR 2023'!AC23</f>
        <v>0</v>
      </c>
      <c r="Y23" s="74">
        <f>'CONTRACTACIO 1r TR 2023'!AD23+'CONTRACTACIO 2n TR 2023'!AD23+'CONTRACTACIO 3r TR 2023'!AD23+'CONTRACTACIO 4t TR 2023'!AD23</f>
        <v>0</v>
      </c>
      <c r="Z23" s="63" t="str">
        <f t="shared" si="9"/>
        <v/>
      </c>
      <c r="AA23" s="77">
        <f>'CONTRACTACIO 1r TR 2023'!V23+'CONTRACTACIO 2n TR 2023'!V23+'CONTRACTACIO 3r TR 2023'!V23+'CONTRACTACIO 4t TR 2023'!V23</f>
        <v>0</v>
      </c>
      <c r="AB23" s="20" t="str">
        <f t="shared" si="10"/>
        <v/>
      </c>
      <c r="AC23" s="73">
        <f>'CONTRACTACIO 1r TR 2023'!X23+'CONTRACTACIO 2n TR 2023'!X23+'CONTRACTACIO 3r TR 2023'!X23+'CONTRACTACIO 4t TR 2023'!X23</f>
        <v>0</v>
      </c>
      <c r="AD23" s="74">
        <f>'CONTRACTACIO 1r TR 2023'!Y23+'CONTRACTACIO 2n TR 2023'!Y23+'CONTRACTACIO 3r TR 2023'!Y23+'CONTRACTACIO 4t TR 2023'!Y23</f>
        <v>0</v>
      </c>
      <c r="AE23" s="63" t="str">
        <f t="shared" si="11"/>
        <v/>
      </c>
    </row>
    <row r="24" spans="1:31" s="40" customFormat="1" ht="36" customHeight="1" x14ac:dyDescent="0.25">
      <c r="A24" s="90" t="s">
        <v>52</v>
      </c>
      <c r="B24" s="77">
        <f>'CONTRACTACIO 1r TR 2023'!B24+'CONTRACTACIO 2n TR 2023'!B24+'CONTRACTACIO 3r TR 2023'!B24+'CONTRACTACIO 4t TR 2023'!B24</f>
        <v>0</v>
      </c>
      <c r="C24" s="62" t="str">
        <f t="shared" si="0"/>
        <v/>
      </c>
      <c r="D24" s="73">
        <f>'CONTRACTACIO 1r TR 2023'!D24+'CONTRACTACIO 2n TR 2023'!D24+'CONTRACTACIO 3r TR 2023'!D24+'CONTRACTACIO 4t TR 2023'!D24</f>
        <v>0</v>
      </c>
      <c r="E24" s="74">
        <f>'CONTRACTACIO 1r TR 2023'!E24+'CONTRACTACIO 2n TR 2023'!E24+'CONTRACTACIO 3r TR 2023'!E24+'CONTRACTACIO 4t TR 2023'!E24</f>
        <v>0</v>
      </c>
      <c r="F24" s="63" t="str">
        <f t="shared" si="1"/>
        <v/>
      </c>
      <c r="G24" s="77">
        <f>'CONTRACTACIO 1r TR 2023'!G24+'CONTRACTACIO 2n TR 2023'!G24+'CONTRACTACIO 3r TR 2023'!G24+'CONTRACTACIO 4t TR 2023'!G24</f>
        <v>0</v>
      </c>
      <c r="H24" s="62" t="str">
        <f t="shared" si="2"/>
        <v/>
      </c>
      <c r="I24" s="73">
        <f>'CONTRACTACIO 1r TR 2023'!I24+'CONTRACTACIO 2n TR 2023'!I24+'CONTRACTACIO 3r TR 2023'!I24+'CONTRACTACIO 4t TR 2023'!I24</f>
        <v>0</v>
      </c>
      <c r="J24" s="74">
        <f>'CONTRACTACIO 1r TR 2023'!J24+'CONTRACTACIO 2n TR 2023'!J24+'CONTRACTACIO 3r TR 2023'!J24+'CONTRACTACIO 4t TR 2023'!J24</f>
        <v>0</v>
      </c>
      <c r="K24" s="63" t="str">
        <f t="shared" si="3"/>
        <v/>
      </c>
      <c r="L24" s="77">
        <f>'CONTRACTACIO 1r TR 2023'!L24+'CONTRACTACIO 2n TR 2023'!L24+'CONTRACTACIO 3r TR 2023'!L24+'CONTRACTACIO 4t TR 2023'!L24</f>
        <v>0</v>
      </c>
      <c r="M24" s="62" t="str">
        <f t="shared" si="4"/>
        <v/>
      </c>
      <c r="N24" s="73">
        <f>'CONTRACTACIO 1r TR 2023'!N24+'CONTRACTACIO 2n TR 2023'!N24+'CONTRACTACIO 3r TR 2023'!N24+'CONTRACTACIO 4t TR 2023'!N24</f>
        <v>0</v>
      </c>
      <c r="O24" s="74">
        <f>'CONTRACTACIO 1r TR 2023'!O24+'CONTRACTACIO 2n TR 2023'!O24+'CONTRACTACIO 3r TR 2023'!O24+'CONTRACTACIO 4t TR 2023'!O24</f>
        <v>0</v>
      </c>
      <c r="P24" s="63" t="str">
        <f t="shared" si="5"/>
        <v/>
      </c>
      <c r="Q24" s="77">
        <f>'CONTRACTACIO 1r TR 2023'!Q24+'CONTRACTACIO 2n TR 2023'!Q24+'CONTRACTACIO 3r TR 2023'!Q24+'CONTRACTACIO 4t TR 2023'!Q24</f>
        <v>0</v>
      </c>
      <c r="R24" s="62" t="str">
        <f t="shared" si="6"/>
        <v/>
      </c>
      <c r="S24" s="73">
        <f>'CONTRACTACIO 1r TR 2023'!S24+'CONTRACTACIO 2n TR 2023'!S24+'CONTRACTACIO 3r TR 2023'!S24+'CONTRACTACIO 4t TR 2023'!S24</f>
        <v>0</v>
      </c>
      <c r="T24" s="74">
        <f>'CONTRACTACIO 1r TR 2023'!T24+'CONTRACTACIO 2n TR 2023'!T24+'CONTRACTACIO 3r TR 2023'!T24+'CONTRACTACIO 4t TR 2023'!T24</f>
        <v>0</v>
      </c>
      <c r="U24" s="63" t="str">
        <f t="shared" si="7"/>
        <v/>
      </c>
      <c r="V24" s="77">
        <f>'CONTRACTACIO 1r TR 2023'!AA24+'CONTRACTACIO 2n TR 2023'!AA24+'CONTRACTACIO 3r TR 2023'!AA24+'CONTRACTACIO 4t TR 2023'!AA24</f>
        <v>0</v>
      </c>
      <c r="W24" s="62" t="str">
        <f t="shared" si="8"/>
        <v/>
      </c>
      <c r="X24" s="73">
        <f>'CONTRACTACIO 1r TR 2023'!AC24+'CONTRACTACIO 2n TR 2023'!AC24+'CONTRACTACIO 3r TR 2023'!AC24+'CONTRACTACIO 4t TR 2023'!AC24</f>
        <v>0</v>
      </c>
      <c r="Y24" s="74">
        <f>'CONTRACTACIO 1r TR 2023'!AD24+'CONTRACTACIO 2n TR 2023'!AD24+'CONTRACTACIO 3r TR 2023'!AD24+'CONTRACTACIO 4t TR 2023'!AD24</f>
        <v>0</v>
      </c>
      <c r="Z24" s="63" t="str">
        <f t="shared" si="9"/>
        <v/>
      </c>
      <c r="AA24" s="77">
        <f>'CONTRACTACIO 1r TR 2023'!V24+'CONTRACTACIO 2n TR 2023'!V24+'CONTRACTACIO 3r TR 2023'!V24+'CONTRACTACIO 4t TR 2023'!V24</f>
        <v>0</v>
      </c>
      <c r="AB24" s="20" t="str">
        <f t="shared" si="10"/>
        <v/>
      </c>
      <c r="AC24" s="73">
        <f>'CONTRACTACIO 1r TR 2023'!X24+'CONTRACTACIO 2n TR 2023'!X24+'CONTRACTACIO 3r TR 2023'!X24+'CONTRACTACIO 4t TR 2023'!X24</f>
        <v>0</v>
      </c>
      <c r="AD24" s="74">
        <f>'CONTRACTACIO 1r TR 2023'!Y24+'CONTRACTACIO 2n TR 2023'!Y24+'CONTRACTACIO 3r TR 2023'!Y24+'CONTRACTACIO 4t TR 2023'!Y24</f>
        <v>0</v>
      </c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102</v>
      </c>
      <c r="H25" s="17">
        <f t="shared" si="12"/>
        <v>1</v>
      </c>
      <c r="I25" s="18">
        <f t="shared" si="12"/>
        <v>284731.44999999995</v>
      </c>
      <c r="J25" s="18">
        <f t="shared" si="12"/>
        <v>343868.58999999997</v>
      </c>
      <c r="K25" s="19">
        <f t="shared" si="12"/>
        <v>1</v>
      </c>
      <c r="L25" s="16">
        <f t="shared" si="12"/>
        <v>1</v>
      </c>
      <c r="M25" s="17">
        <f t="shared" si="12"/>
        <v>1</v>
      </c>
      <c r="N25" s="18">
        <f t="shared" si="12"/>
        <v>880</v>
      </c>
      <c r="O25" s="18">
        <f t="shared" si="12"/>
        <v>1064.8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15" hidden="1" customHeight="1" x14ac:dyDescent="0.25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25">
      <c r="A31" s="150" t="s">
        <v>10</v>
      </c>
      <c r="B31" s="153" t="s">
        <v>17</v>
      </c>
      <c r="C31" s="154"/>
      <c r="D31" s="154"/>
      <c r="E31" s="154"/>
      <c r="F31" s="155"/>
      <c r="G31" s="24"/>
      <c r="H31" s="47"/>
      <c r="I31" s="47"/>
      <c r="J31" s="159" t="s">
        <v>15</v>
      </c>
      <c r="K31" s="160"/>
      <c r="L31" s="153" t="s">
        <v>16</v>
      </c>
      <c r="M31" s="154"/>
      <c r="N31" s="154"/>
      <c r="O31" s="154"/>
      <c r="P31" s="155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">
      <c r="A32" s="151"/>
      <c r="B32" s="156"/>
      <c r="C32" s="157"/>
      <c r="D32" s="157"/>
      <c r="E32" s="157"/>
      <c r="F32" s="158"/>
      <c r="G32" s="24"/>
      <c r="J32" s="161"/>
      <c r="K32" s="162"/>
      <c r="L32" s="165"/>
      <c r="M32" s="166"/>
      <c r="N32" s="166"/>
      <c r="O32" s="166"/>
      <c r="P32" s="167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15" customHeight="1" thickBot="1" x14ac:dyDescent="0.3">
      <c r="A33" s="152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3"/>
      <c r="K33" s="164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5" customHeight="1" x14ac:dyDescent="0.25">
      <c r="A34" s="39" t="s">
        <v>25</v>
      </c>
      <c r="B34" s="9">
        <f t="shared" ref="B34:B43" si="13">B13+G13+L13+Q13+V13+AA13</f>
        <v>1</v>
      </c>
      <c r="C34" s="8">
        <f t="shared" ref="C34:C40" si="14">IF(B34,B34/$B$46,"")</f>
        <v>9.7087378640776691E-3</v>
      </c>
      <c r="D34" s="10">
        <f t="shared" ref="D34:D43" si="15">D13+I13+N13+S13+X13+AC13</f>
        <v>137000</v>
      </c>
      <c r="E34" s="11">
        <f t="shared" ref="E34:E43" si="16">E13+J13+O13+T13+Y13+AD13</f>
        <v>165770</v>
      </c>
      <c r="F34" s="21">
        <f t="shared" ref="F34:F40" si="17">IF(E34,E34/$E$46,"")</f>
        <v>0.48058554145772897</v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102</v>
      </c>
      <c r="M35" s="8">
        <f t="shared" si="18"/>
        <v>0.99029126213592233</v>
      </c>
      <c r="N35" s="58">
        <f>I25</f>
        <v>284731.44999999995</v>
      </c>
      <c r="O35" s="58">
        <f>J25</f>
        <v>343868.58999999997</v>
      </c>
      <c r="P35" s="56">
        <f t="shared" si="19"/>
        <v>0.99691302717895769</v>
      </c>
    </row>
    <row r="36" spans="1:33" s="24" customFormat="1" ht="30" customHeight="1" x14ac:dyDescent="0.2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95" t="s">
        <v>2</v>
      </c>
      <c r="K36" s="96"/>
      <c r="L36" s="57">
        <f>L25</f>
        <v>1</v>
      </c>
      <c r="M36" s="8">
        <f t="shared" si="18"/>
        <v>9.7087378640776691E-3</v>
      </c>
      <c r="N36" s="58">
        <f>N25</f>
        <v>880</v>
      </c>
      <c r="O36" s="58">
        <f>O25</f>
        <v>1064.8</v>
      </c>
      <c r="P36" s="56">
        <f t="shared" si="19"/>
        <v>3.0869728210423469E-3</v>
      </c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16</v>
      </c>
      <c r="C40" s="8">
        <f t="shared" si="14"/>
        <v>0.1553398058252427</v>
      </c>
      <c r="D40" s="13">
        <f t="shared" si="15"/>
        <v>4505.53</v>
      </c>
      <c r="E40" s="14">
        <f t="shared" si="16"/>
        <v>4795.2199999999993</v>
      </c>
      <c r="F40" s="21">
        <f t="shared" si="17"/>
        <v>1.3901872474566753E-2</v>
      </c>
      <c r="G40" s="24"/>
      <c r="H40" s="24"/>
      <c r="I40" s="24"/>
      <c r="J40" s="97" t="s">
        <v>0</v>
      </c>
      <c r="K40" s="98"/>
      <c r="L40" s="79">
        <f>SUM(L34:L39)</f>
        <v>103</v>
      </c>
      <c r="M40" s="17">
        <f>SUM(M34:M39)</f>
        <v>1</v>
      </c>
      <c r="N40" s="80">
        <f>SUM(N34:N39)</f>
        <v>285611.44999999995</v>
      </c>
      <c r="O40" s="81">
        <f>SUM(O34:O39)</f>
        <v>344933.38999999996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86</v>
      </c>
      <c r="C41" s="8">
        <f>IF(B41,B41/$B$46,"")</f>
        <v>0.83495145631067957</v>
      </c>
      <c r="D41" s="13">
        <f t="shared" si="15"/>
        <v>144105.91999999998</v>
      </c>
      <c r="E41" s="14">
        <f t="shared" si="16"/>
        <v>174368.16999999998</v>
      </c>
      <c r="F41" s="21">
        <f>IF(E41,E41/$E$46,"")</f>
        <v>0.50551258606770422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25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2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25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25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">
      <c r="A46" s="61" t="s">
        <v>0</v>
      </c>
      <c r="B46" s="16">
        <f>SUM(B34:B45)</f>
        <v>103</v>
      </c>
      <c r="C46" s="17">
        <f>SUM(C34:C45)</f>
        <v>1</v>
      </c>
      <c r="D46" s="18">
        <f>SUM(D34:D45)</f>
        <v>285611.44999999995</v>
      </c>
      <c r="E46" s="18">
        <f>SUM(E34:E45)</f>
        <v>344933.39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2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1:21" s="24" customFormat="1" x14ac:dyDescent="0.25">
      <c r="B97" s="25"/>
      <c r="H97" s="25"/>
      <c r="N97" s="25"/>
    </row>
    <row r="98" spans="1:21" s="24" customFormat="1" x14ac:dyDescent="0.25">
      <c r="B98" s="25"/>
      <c r="H98" s="25"/>
      <c r="N98" s="25"/>
    </row>
    <row r="99" spans="1:21" s="24" customFormat="1" x14ac:dyDescent="0.25">
      <c r="B99" s="25"/>
      <c r="H99" s="25"/>
      <c r="N99" s="25"/>
    </row>
    <row r="100" spans="1:21" s="24" customFormat="1" x14ac:dyDescent="0.25">
      <c r="B100" s="25"/>
      <c r="H100" s="25"/>
      <c r="N100" s="25"/>
    </row>
    <row r="101" spans="1:21" s="24" customFormat="1" x14ac:dyDescent="0.25">
      <c r="B101" s="25"/>
      <c r="H101" s="25"/>
      <c r="N101" s="25"/>
    </row>
    <row r="102" spans="1:21" s="24" customFormat="1" x14ac:dyDescent="0.25">
      <c r="B102" s="25"/>
      <c r="H102" s="25"/>
      <c r="N102" s="25"/>
    </row>
    <row r="103" spans="1:21" s="24" customFormat="1" x14ac:dyDescent="0.25">
      <c r="B103" s="25"/>
      <c r="H103" s="25"/>
      <c r="N103" s="25"/>
    </row>
    <row r="104" spans="1:21" s="24" customFormat="1" x14ac:dyDescent="0.25">
      <c r="B104" s="25"/>
      <c r="H104" s="25"/>
      <c r="N104" s="25"/>
    </row>
    <row r="105" spans="1:21" s="24" customFormat="1" x14ac:dyDescent="0.25">
      <c r="B105" s="25"/>
      <c r="H105" s="25"/>
      <c r="N105" s="25"/>
    </row>
    <row r="106" spans="1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2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 xr:uid="{00000000-0004-0000-04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ANUAL'!Área_de_impresión</vt:lpstr>
      <vt:lpstr>'CONTRACTACIO 1r TR 2023'!Área_de_impresión</vt:lpstr>
      <vt:lpstr>'CONTRACTACIO 2n TR 2023'!Área_de_impresión</vt:lpstr>
      <vt:lpstr>'CONTRACTACIO 3r TR 2023'!Área_de_impresión</vt:lpstr>
      <vt:lpstr>'CONTRACTACIO 4t TR 2023'!Área_de_impresión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Enric Roures</cp:lastModifiedBy>
  <cp:lastPrinted>2020-02-14T09:12:43Z</cp:lastPrinted>
  <dcterms:created xsi:type="dcterms:W3CDTF">2016-02-03T12:33:15Z</dcterms:created>
  <dcterms:modified xsi:type="dcterms:W3CDTF">2024-03-13T17:46:29Z</dcterms:modified>
</cp:coreProperties>
</file>