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8920" yWindow="-120" windowWidth="19300" windowHeight="10900" tabRatio="700" firstSheet="1" activeTab="3"/>
  </bookViews>
  <sheets>
    <sheet name="CONTRACTACIO 1r TR 2023" sheetId="1" r:id="rId1"/>
    <sheet name="CONTRACTACIO 2n TR 2023" sheetId="4" r:id="rId2"/>
    <sheet name="CONTRACTACIO 3r TR 2023" sheetId="5" r:id="rId3"/>
    <sheet name="CONTRACTACIO 4t TR 2023" sheetId="6" r:id="rId4"/>
    <sheet name="2023 - CONTRACTACIÓ ANUAL" sheetId="7" r:id="rId5"/>
  </sheets>
  <definedNames>
    <definedName name="_xlnm.Print_Area" localSheetId="4">'2023 - CONTRACTACIÓ ANUAL'!$A$1:$AE$49</definedName>
    <definedName name="_xlnm.Print_Area" localSheetId="0">'CONTRACTACIO 1r TR 2023'!$A$1:$AE$46</definedName>
    <definedName name="_xlnm.Print_Area" localSheetId="1">'CONTRACTACIO 2n TR 2023'!$A$1:$AE$46</definedName>
    <definedName name="_xlnm.Print_Area" localSheetId="2">'CONTRACTACIO 3r TR 2023'!$A$1:$AE$46</definedName>
    <definedName name="_xlnm.Print_Area" localSheetId="3">'CONTRACTACIO 4t TR 2023'!$A$1:$AE$46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 s="1"/>
  <c r="D44" i="6"/>
  <c r="B44" i="6"/>
  <c r="C44" i="6" s="1"/>
  <c r="E44" i="5"/>
  <c r="F44" i="5"/>
  <c r="D44" i="5"/>
  <c r="B44" i="5"/>
  <c r="C44" i="5"/>
  <c r="E44" i="4"/>
  <c r="F44" i="4"/>
  <c r="D44" i="4"/>
  <c r="B44" i="4"/>
  <c r="C44" i="4"/>
  <c r="E44" i="1"/>
  <c r="F44" i="1" s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/>
  <c r="X23" i="7"/>
  <c r="D44" i="7" s="1"/>
  <c r="V23" i="7"/>
  <c r="W23" i="7" s="1"/>
  <c r="T23" i="7"/>
  <c r="U23" i="7"/>
  <c r="S23" i="7"/>
  <c r="Q23" i="7"/>
  <c r="R23" i="7"/>
  <c r="O23" i="7"/>
  <c r="P23" i="7" s="1"/>
  <c r="N23" i="7"/>
  <c r="L23" i="7"/>
  <c r="M23" i="7"/>
  <c r="J23" i="7"/>
  <c r="K23" i="7"/>
  <c r="I23" i="7"/>
  <c r="G23" i="7"/>
  <c r="H23" i="7" s="1"/>
  <c r="E23" i="7"/>
  <c r="E44" i="7" s="1"/>
  <c r="F44" i="7" s="1"/>
  <c r="D23" i="7"/>
  <c r="B23" i="7"/>
  <c r="B8" i="7"/>
  <c r="B8" i="6"/>
  <c r="B8" i="5"/>
  <c r="B8" i="4"/>
  <c r="AD22" i="7"/>
  <c r="AE22" i="7"/>
  <c r="AC22" i="7"/>
  <c r="AA22" i="7"/>
  <c r="AB22" i="7"/>
  <c r="Y22" i="7"/>
  <c r="Z22" i="7"/>
  <c r="X22" i="7"/>
  <c r="V22" i="7"/>
  <c r="W22" i="7"/>
  <c r="T22" i="7"/>
  <c r="U22" i="7" s="1"/>
  <c r="S22" i="7"/>
  <c r="Q22" i="7"/>
  <c r="R22" i="7"/>
  <c r="O22" i="7"/>
  <c r="P22" i="7"/>
  <c r="N22" i="7"/>
  <c r="L22" i="7"/>
  <c r="M22" i="7" s="1"/>
  <c r="J22" i="7"/>
  <c r="I22" i="7"/>
  <c r="D43" i="7" s="1"/>
  <c r="G22" i="7"/>
  <c r="H22" i="7" s="1"/>
  <c r="E22" i="7"/>
  <c r="D22" i="7"/>
  <c r="B22" i="7"/>
  <c r="B43" i="7" s="1"/>
  <c r="C43" i="7" s="1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F43" i="4" s="1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C13" i="4"/>
  <c r="B25" i="1"/>
  <c r="B16" i="7"/>
  <c r="C16" i="7"/>
  <c r="D16" i="7"/>
  <c r="D37" i="7" s="1"/>
  <c r="J24" i="7"/>
  <c r="E24" i="7"/>
  <c r="O24" i="7"/>
  <c r="P24" i="7"/>
  <c r="T24" i="7"/>
  <c r="U24" i="7" s="1"/>
  <c r="Y24" i="7"/>
  <c r="Z24" i="7"/>
  <c r="AD24" i="7"/>
  <c r="AE24" i="7" s="1"/>
  <c r="E13" i="7"/>
  <c r="J13" i="7"/>
  <c r="O13" i="7"/>
  <c r="T13" i="7"/>
  <c r="Y13" i="7"/>
  <c r="Z13" i="7"/>
  <c r="AD13" i="7"/>
  <c r="AE13" i="7" s="1"/>
  <c r="E20" i="7"/>
  <c r="J20" i="7"/>
  <c r="E41" i="7" s="1"/>
  <c r="O20" i="7"/>
  <c r="AD20" i="7"/>
  <c r="T20" i="7"/>
  <c r="U20" i="7"/>
  <c r="Y20" i="7"/>
  <c r="E21" i="7"/>
  <c r="J21" i="7"/>
  <c r="O21" i="7"/>
  <c r="P21" i="7" s="1"/>
  <c r="AD21" i="7"/>
  <c r="T21" i="7"/>
  <c r="U21" i="7" s="1"/>
  <c r="Y21" i="7"/>
  <c r="Z21" i="7" s="1"/>
  <c r="J14" i="7"/>
  <c r="E35" i="7" s="1"/>
  <c r="F35" i="7" s="1"/>
  <c r="O14" i="7"/>
  <c r="E14" i="7"/>
  <c r="T14" i="7"/>
  <c r="U14" i="7"/>
  <c r="Y14" i="7"/>
  <c r="AD14" i="7"/>
  <c r="AE14" i="7"/>
  <c r="J15" i="7"/>
  <c r="K15" i="7" s="1"/>
  <c r="O15" i="7"/>
  <c r="E15" i="7"/>
  <c r="T15" i="7"/>
  <c r="U15" i="7"/>
  <c r="Y15" i="7"/>
  <c r="Z15" i="7" s="1"/>
  <c r="AD15" i="7"/>
  <c r="AE15" i="7"/>
  <c r="J16" i="7"/>
  <c r="O16" i="7"/>
  <c r="E16" i="7"/>
  <c r="F16" i="7"/>
  <c r="T16" i="7"/>
  <c r="Y16" i="7"/>
  <c r="AD16" i="7"/>
  <c r="J17" i="7"/>
  <c r="K17" i="7" s="1"/>
  <c r="O17" i="7"/>
  <c r="E17" i="7"/>
  <c r="F17" i="7"/>
  <c r="T17" i="7"/>
  <c r="U17" i="7"/>
  <c r="Y17" i="7"/>
  <c r="Z17" i="7"/>
  <c r="AD17" i="7"/>
  <c r="J18" i="7"/>
  <c r="O18" i="7"/>
  <c r="AD18" i="7"/>
  <c r="E18" i="7"/>
  <c r="T18" i="7"/>
  <c r="Y18" i="7"/>
  <c r="Z18" i="7"/>
  <c r="J19" i="7"/>
  <c r="E40" i="7" s="1"/>
  <c r="O19" i="7"/>
  <c r="AD19" i="7"/>
  <c r="AE19" i="7"/>
  <c r="E19" i="7"/>
  <c r="F19" i="7"/>
  <c r="T19" i="7"/>
  <c r="U19" i="7"/>
  <c r="Y19" i="7"/>
  <c r="Z19" i="7"/>
  <c r="I24" i="7"/>
  <c r="D24" i="7"/>
  <c r="D45" i="7" s="1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D41" i="7" s="1"/>
  <c r="AC20" i="7"/>
  <c r="S20" i="7"/>
  <c r="X20" i="7"/>
  <c r="D21" i="7"/>
  <c r="I21" i="7"/>
  <c r="N21" i="7"/>
  <c r="AC21" i="7"/>
  <c r="S21" i="7"/>
  <c r="X21" i="7"/>
  <c r="I14" i="7"/>
  <c r="D35" i="7" s="1"/>
  <c r="N14" i="7"/>
  <c r="D14" i="7"/>
  <c r="S14" i="7"/>
  <c r="X14" i="7"/>
  <c r="AC14" i="7"/>
  <c r="I15" i="7"/>
  <c r="N15" i="7"/>
  <c r="D15" i="7"/>
  <c r="D25" i="7" s="1"/>
  <c r="N34" i="7" s="1"/>
  <c r="S15" i="7"/>
  <c r="X15" i="7"/>
  <c r="AC15" i="7"/>
  <c r="I17" i="7"/>
  <c r="N17" i="7"/>
  <c r="D17" i="7"/>
  <c r="S17" i="7"/>
  <c r="X17" i="7"/>
  <c r="AC17" i="7"/>
  <c r="I18" i="7"/>
  <c r="N18" i="7"/>
  <c r="AC18" i="7"/>
  <c r="AC25" i="7" s="1"/>
  <c r="N38" i="7" s="1"/>
  <c r="D18" i="7"/>
  <c r="S18" i="7"/>
  <c r="X18" i="7"/>
  <c r="I19" i="7"/>
  <c r="D40" i="7" s="1"/>
  <c r="N19" i="7"/>
  <c r="AC19" i="7"/>
  <c r="D19" i="7"/>
  <c r="S19" i="7"/>
  <c r="S25" i="7" s="1"/>
  <c r="N37" i="7" s="1"/>
  <c r="X19" i="7"/>
  <c r="G24" i="7"/>
  <c r="B24" i="7"/>
  <c r="L24" i="7"/>
  <c r="M24" i="7" s="1"/>
  <c r="Q24" i="7"/>
  <c r="R24" i="7"/>
  <c r="V24" i="7"/>
  <c r="W24" i="7" s="1"/>
  <c r="AA24" i="7"/>
  <c r="AB24" i="7"/>
  <c r="G16" i="7"/>
  <c r="H16" i="7" s="1"/>
  <c r="L16" i="7"/>
  <c r="Q16" i="7"/>
  <c r="V16" i="7"/>
  <c r="W16" i="7"/>
  <c r="AA16" i="7"/>
  <c r="AB16" i="7"/>
  <c r="B13" i="7"/>
  <c r="C13" i="7" s="1"/>
  <c r="G13" i="7"/>
  <c r="L13" i="7"/>
  <c r="Q13" i="7"/>
  <c r="V13" i="7"/>
  <c r="W13" i="7"/>
  <c r="AA13" i="7"/>
  <c r="AB13" i="7" s="1"/>
  <c r="B20" i="7"/>
  <c r="G20" i="7"/>
  <c r="L20" i="7"/>
  <c r="AA20" i="7"/>
  <c r="Q20" i="7"/>
  <c r="R20" i="7"/>
  <c r="V20" i="7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H14" i="7" s="1"/>
  <c r="L14" i="7"/>
  <c r="B14" i="7"/>
  <c r="Q14" i="7"/>
  <c r="R14" i="7"/>
  <c r="V14" i="7"/>
  <c r="W14" i="7"/>
  <c r="AA14" i="7"/>
  <c r="AB14" i="7"/>
  <c r="G15" i="7"/>
  <c r="L15" i="7"/>
  <c r="B15" i="7"/>
  <c r="Q15" i="7"/>
  <c r="R15" i="7" s="1"/>
  <c r="V15" i="7"/>
  <c r="W15" i="7"/>
  <c r="AA15" i="7"/>
  <c r="AB15" i="7"/>
  <c r="G17" i="7"/>
  <c r="H17" i="7"/>
  <c r="L17" i="7"/>
  <c r="M17" i="7"/>
  <c r="B17" i="7"/>
  <c r="C17" i="7"/>
  <c r="Q17" i="7"/>
  <c r="V17" i="7"/>
  <c r="W17" i="7" s="1"/>
  <c r="AA17" i="7"/>
  <c r="G18" i="7"/>
  <c r="L18" i="7"/>
  <c r="AA18" i="7"/>
  <c r="B18" i="7"/>
  <c r="Q18" i="7"/>
  <c r="R18" i="7"/>
  <c r="V18" i="7"/>
  <c r="W18" i="7"/>
  <c r="G19" i="7"/>
  <c r="L19" i="7"/>
  <c r="M19" i="7" s="1"/>
  <c r="AA19" i="7"/>
  <c r="B19" i="7"/>
  <c r="C19" i="7"/>
  <c r="Q19" i="7"/>
  <c r="R19" i="7" s="1"/>
  <c r="V19" i="7"/>
  <c r="W19" i="7"/>
  <c r="U18" i="7"/>
  <c r="J25" i="6"/>
  <c r="K20" i="6"/>
  <c r="E25" i="6"/>
  <c r="O34" i="6" s="1"/>
  <c r="O25" i="6"/>
  <c r="O36" i="6"/>
  <c r="Y25" i="6"/>
  <c r="O38" i="6"/>
  <c r="P38" i="6" s="1"/>
  <c r="T25" i="6"/>
  <c r="O37" i="6"/>
  <c r="AD25" i="6"/>
  <c r="O39" i="6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H15" i="6"/>
  <c r="B25" i="6"/>
  <c r="L34" i="6" s="1"/>
  <c r="L25" i="6"/>
  <c r="L36" i="6"/>
  <c r="V25" i="6"/>
  <c r="L38" i="6" s="1"/>
  <c r="M38" i="6" s="1"/>
  <c r="Q25" i="6"/>
  <c r="L37" i="6"/>
  <c r="AA25" i="6"/>
  <c r="L39" i="6" s="1"/>
  <c r="M39" i="6" s="1"/>
  <c r="E45" i="6"/>
  <c r="E34" i="6"/>
  <c r="E35" i="6"/>
  <c r="F35" i="6" s="1"/>
  <c r="E36" i="6"/>
  <c r="E37" i="6"/>
  <c r="E38" i="6"/>
  <c r="F38" i="6"/>
  <c r="E39" i="6"/>
  <c r="E40" i="6"/>
  <c r="E41" i="6"/>
  <c r="E42" i="6"/>
  <c r="F42" i="6" s="1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B35" i="6"/>
  <c r="B36" i="6"/>
  <c r="B37" i="6"/>
  <c r="C37" i="6" s="1"/>
  <c r="B38" i="6"/>
  <c r="C38" i="6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25" i="6" s="1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25" i="6" s="1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 s="1"/>
  <c r="AA25" i="5"/>
  <c r="L39" i="5" s="1"/>
  <c r="M39" i="5" s="1"/>
  <c r="E25" i="5"/>
  <c r="O34" i="5" s="1"/>
  <c r="J25" i="5"/>
  <c r="O35" i="5" s="1"/>
  <c r="O25" i="5"/>
  <c r="O36" i="5" s="1"/>
  <c r="T25" i="5"/>
  <c r="O37" i="5"/>
  <c r="P37" i="5" s="1"/>
  <c r="Y25" i="5"/>
  <c r="Z18" i="5"/>
  <c r="D25" i="5"/>
  <c r="N34" i="5"/>
  <c r="I25" i="5"/>
  <c r="N35" i="5"/>
  <c r="N25" i="5"/>
  <c r="N36" i="5"/>
  <c r="S25" i="5"/>
  <c r="N37" i="5"/>
  <c r="X25" i="5"/>
  <c r="N38" i="5"/>
  <c r="B25" i="5"/>
  <c r="L34" i="5"/>
  <c r="M34" i="5" s="1"/>
  <c r="G25" i="5"/>
  <c r="L25" i="5"/>
  <c r="L36" i="5" s="1"/>
  <c r="Q25" i="5"/>
  <c r="L37" i="5" s="1"/>
  <c r="M37" i="5" s="1"/>
  <c r="V25" i="5"/>
  <c r="L38" i="5" s="1"/>
  <c r="M38" i="5" s="1"/>
  <c r="E34" i="5"/>
  <c r="E35" i="5"/>
  <c r="E36" i="5"/>
  <c r="E41" i="5"/>
  <c r="E42" i="5"/>
  <c r="E39" i="5"/>
  <c r="E46" i="5" s="1"/>
  <c r="E40" i="5"/>
  <c r="E45" i="5"/>
  <c r="E37" i="5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C36" i="5" s="1"/>
  <c r="B41" i="5"/>
  <c r="B42" i="5"/>
  <c r="C42" i="5"/>
  <c r="B45" i="5"/>
  <c r="C45" i="5" s="1"/>
  <c r="B39" i="5"/>
  <c r="B40" i="5"/>
  <c r="B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25" i="5" s="1"/>
  <c r="AE17" i="5"/>
  <c r="AE18" i="5"/>
  <c r="AE19" i="5"/>
  <c r="AB13" i="5"/>
  <c r="AB25" i="5" s="1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25" i="5" s="1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F38" i="4" s="1"/>
  <c r="E39" i="4"/>
  <c r="E40" i="4"/>
  <c r="E41" i="4"/>
  <c r="E42" i="4"/>
  <c r="D45" i="4"/>
  <c r="B45" i="4"/>
  <c r="B42" i="4"/>
  <c r="C42" i="4"/>
  <c r="B34" i="4"/>
  <c r="B35" i="4"/>
  <c r="B36" i="4"/>
  <c r="B37" i="4"/>
  <c r="C37" i="4" s="1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25" i="4" s="1"/>
  <c r="Z15" i="4"/>
  <c r="Z16" i="4"/>
  <c r="Z18" i="4"/>
  <c r="Z19" i="4"/>
  <c r="Y25" i="4"/>
  <c r="Z20" i="4"/>
  <c r="Z24" i="4"/>
  <c r="X25" i="4"/>
  <c r="N38" i="4" s="1"/>
  <c r="W13" i="4"/>
  <c r="W14" i="4"/>
  <c r="W15" i="4"/>
  <c r="W16" i="4"/>
  <c r="W25" i="4" s="1"/>
  <c r="W18" i="4"/>
  <c r="W19" i="4"/>
  <c r="V25" i="4"/>
  <c r="L38" i="4" s="1"/>
  <c r="W21" i="4"/>
  <c r="W24" i="4"/>
  <c r="T25" i="4"/>
  <c r="U13" i="4"/>
  <c r="U14" i="4"/>
  <c r="U25" i="4" s="1"/>
  <c r="U15" i="4"/>
  <c r="U16" i="4"/>
  <c r="U17" i="4"/>
  <c r="U18" i="4"/>
  <c r="U19" i="4"/>
  <c r="U20" i="4"/>
  <c r="U21" i="4"/>
  <c r="U24" i="4"/>
  <c r="S25" i="4"/>
  <c r="N37" i="4"/>
  <c r="Q25" i="4"/>
  <c r="R13" i="4"/>
  <c r="R14" i="4"/>
  <c r="R15" i="4"/>
  <c r="R16" i="4"/>
  <c r="R17" i="4"/>
  <c r="R18" i="4"/>
  <c r="R19" i="4"/>
  <c r="R20" i="4"/>
  <c r="R21" i="4"/>
  <c r="R24" i="4"/>
  <c r="O25" i="4"/>
  <c r="O36" i="4" s="1"/>
  <c r="P19" i="4"/>
  <c r="P17" i="4"/>
  <c r="P24" i="4"/>
  <c r="N25" i="4"/>
  <c r="N36" i="4" s="1"/>
  <c r="L25" i="4"/>
  <c r="M19" i="4"/>
  <c r="M15" i="4"/>
  <c r="M16" i="4"/>
  <c r="M17" i="4"/>
  <c r="M18" i="4"/>
  <c r="M21" i="4"/>
  <c r="M24" i="4"/>
  <c r="J25" i="4"/>
  <c r="O35" i="4" s="1"/>
  <c r="K16" i="4"/>
  <c r="K17" i="4"/>
  <c r="I25" i="4"/>
  <c r="N35" i="4" s="1"/>
  <c r="G25" i="4"/>
  <c r="L35" i="4" s="1"/>
  <c r="H16" i="4"/>
  <c r="H17" i="4"/>
  <c r="H21" i="4"/>
  <c r="E25" i="4"/>
  <c r="O34" i="4" s="1"/>
  <c r="F18" i="4"/>
  <c r="F13" i="4"/>
  <c r="F16" i="4"/>
  <c r="F17" i="4"/>
  <c r="F19" i="4"/>
  <c r="F21" i="4"/>
  <c r="F24" i="4"/>
  <c r="D25" i="4"/>
  <c r="N34" i="4" s="1"/>
  <c r="B25" i="4"/>
  <c r="L34" i="4" s="1"/>
  <c r="M34" i="4" s="1"/>
  <c r="C16" i="4"/>
  <c r="C17" i="4"/>
  <c r="C19" i="4"/>
  <c r="C21" i="4"/>
  <c r="C24" i="4"/>
  <c r="O37" i="4"/>
  <c r="L39" i="4"/>
  <c r="M39" i="4" s="1"/>
  <c r="D34" i="4"/>
  <c r="D35" i="4"/>
  <c r="D36" i="4"/>
  <c r="D37" i="4"/>
  <c r="D38" i="4"/>
  <c r="D39" i="4"/>
  <c r="D40" i="4"/>
  <c r="D41" i="4"/>
  <c r="D42" i="4"/>
  <c r="J25" i="1"/>
  <c r="K18" i="1" s="1"/>
  <c r="K22" i="1"/>
  <c r="O25" i="1"/>
  <c r="O36" i="1" s="1"/>
  <c r="E25" i="1"/>
  <c r="O34" i="1" s="1"/>
  <c r="P34" i="1" s="1"/>
  <c r="Y25" i="1"/>
  <c r="O38" i="1" s="1"/>
  <c r="P38" i="1" s="1"/>
  <c r="I25" i="1"/>
  <c r="N35" i="1" s="1"/>
  <c r="N25" i="1"/>
  <c r="N36" i="1" s="1"/>
  <c r="D25" i="1"/>
  <c r="N34" i="1" s="1"/>
  <c r="X25" i="1"/>
  <c r="N38" i="1" s="1"/>
  <c r="G25" i="1"/>
  <c r="L35" i="1" s="1"/>
  <c r="H22" i="1"/>
  <c r="L25" i="1"/>
  <c r="L36" i="1" s="1"/>
  <c r="M20" i="1"/>
  <c r="V25" i="1"/>
  <c r="L38" i="1" s="1"/>
  <c r="M38" i="1" s="1"/>
  <c r="Q25" i="1"/>
  <c r="L37" i="1" s="1"/>
  <c r="M37" i="1" s="1"/>
  <c r="AE24" i="1"/>
  <c r="AE21" i="1"/>
  <c r="AE20" i="1"/>
  <c r="AE19" i="1"/>
  <c r="AE18" i="1"/>
  <c r="AE17" i="1"/>
  <c r="AE15" i="1"/>
  <c r="AE14" i="1"/>
  <c r="AB14" i="1"/>
  <c r="AB15" i="1"/>
  <c r="AB25" i="1" s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25" i="1" s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19" i="1"/>
  <c r="K17" i="1"/>
  <c r="K16" i="1"/>
  <c r="K15" i="1"/>
  <c r="K14" i="1"/>
  <c r="H21" i="1"/>
  <c r="H19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 s="1"/>
  <c r="B39" i="1"/>
  <c r="B40" i="1"/>
  <c r="AE13" i="1"/>
  <c r="AE25" i="1" s="1"/>
  <c r="AD25" i="1"/>
  <c r="O39" i="1" s="1"/>
  <c r="P39" i="1" s="1"/>
  <c r="AE16" i="1"/>
  <c r="AC25" i="1"/>
  <c r="N39" i="1"/>
  <c r="AB13" i="1"/>
  <c r="AA25" i="1"/>
  <c r="L39" i="1"/>
  <c r="M39" i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 s="1"/>
  <c r="R13" i="1"/>
  <c r="P13" i="1"/>
  <c r="P25" i="1" s="1"/>
  <c r="M13" i="1"/>
  <c r="K13" i="1"/>
  <c r="F14" i="1"/>
  <c r="F15" i="1"/>
  <c r="F16" i="1"/>
  <c r="F17" i="1"/>
  <c r="F18" i="1"/>
  <c r="F19" i="1"/>
  <c r="F21" i="1"/>
  <c r="P16" i="1"/>
  <c r="P16" i="5"/>
  <c r="P16" i="4"/>
  <c r="AE16" i="7"/>
  <c r="L37" i="4"/>
  <c r="F22" i="1"/>
  <c r="F23" i="1"/>
  <c r="F24" i="1"/>
  <c r="C22" i="1"/>
  <c r="C23" i="1"/>
  <c r="F22" i="6"/>
  <c r="C22" i="6"/>
  <c r="E46" i="1"/>
  <c r="F45" i="1"/>
  <c r="H20" i="6"/>
  <c r="H19" i="6"/>
  <c r="M18" i="6"/>
  <c r="M13" i="6"/>
  <c r="M25" i="6" s="1"/>
  <c r="P19" i="6"/>
  <c r="P14" i="6"/>
  <c r="Z21" i="6"/>
  <c r="L35" i="6"/>
  <c r="H22" i="6"/>
  <c r="O35" i="6"/>
  <c r="K22" i="6"/>
  <c r="M13" i="5"/>
  <c r="L35" i="5"/>
  <c r="H22" i="5"/>
  <c r="O38" i="5"/>
  <c r="P38" i="5" s="1"/>
  <c r="K22" i="5"/>
  <c r="M14" i="4"/>
  <c r="P21" i="4"/>
  <c r="H19" i="4"/>
  <c r="H22" i="4"/>
  <c r="K13" i="4"/>
  <c r="K22" i="4"/>
  <c r="Z21" i="4"/>
  <c r="L34" i="1"/>
  <c r="M34" i="1" s="1"/>
  <c r="F20" i="1"/>
  <c r="F13" i="1"/>
  <c r="C13" i="1"/>
  <c r="K21" i="1"/>
  <c r="H16" i="1"/>
  <c r="H20" i="1"/>
  <c r="H13" i="1"/>
  <c r="H14" i="1"/>
  <c r="H18" i="1"/>
  <c r="H24" i="1"/>
  <c r="Z25" i="1"/>
  <c r="C42" i="1"/>
  <c r="Z18" i="6"/>
  <c r="C20" i="6"/>
  <c r="C13" i="6"/>
  <c r="F14" i="6"/>
  <c r="K15" i="6"/>
  <c r="R16" i="6"/>
  <c r="U16" i="6"/>
  <c r="U13" i="6"/>
  <c r="U25" i="6" s="1"/>
  <c r="H18" i="6"/>
  <c r="H13" i="6"/>
  <c r="H24" i="6"/>
  <c r="H14" i="6"/>
  <c r="K19" i="6"/>
  <c r="K14" i="6"/>
  <c r="K18" i="6"/>
  <c r="K21" i="6"/>
  <c r="K13" i="6"/>
  <c r="F13" i="6"/>
  <c r="W19" i="6"/>
  <c r="W18" i="6"/>
  <c r="K24" i="6"/>
  <c r="F43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R16" i="5"/>
  <c r="H13" i="5"/>
  <c r="H20" i="5"/>
  <c r="K19" i="5"/>
  <c r="C14" i="5"/>
  <c r="C13" i="5"/>
  <c r="E25" i="7"/>
  <c r="O34" i="7" s="1"/>
  <c r="P34" i="7" s="1"/>
  <c r="F23" i="7"/>
  <c r="F43" i="5"/>
  <c r="AE21" i="5"/>
  <c r="AE20" i="5"/>
  <c r="C20" i="5"/>
  <c r="F21" i="5"/>
  <c r="F20" i="5"/>
  <c r="P21" i="5"/>
  <c r="C43" i="6"/>
  <c r="Z20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H20" i="4"/>
  <c r="W17" i="4"/>
  <c r="O38" i="4"/>
  <c r="Z17" i="4"/>
  <c r="C18" i="4"/>
  <c r="C20" i="4"/>
  <c r="H13" i="4"/>
  <c r="M13" i="4"/>
  <c r="W20" i="4"/>
  <c r="M20" i="4"/>
  <c r="B46" i="4"/>
  <c r="C41" i="4" s="1"/>
  <c r="P20" i="4"/>
  <c r="L36" i="4"/>
  <c r="K22" i="7"/>
  <c r="Z14" i="7"/>
  <c r="Q25" i="7"/>
  <c r="L37" i="7" s="1"/>
  <c r="M37" i="7" s="1"/>
  <c r="C24" i="7"/>
  <c r="B37" i="7"/>
  <c r="C37" i="7" s="1"/>
  <c r="E37" i="7"/>
  <c r="E34" i="7"/>
  <c r="M15" i="7"/>
  <c r="D38" i="7"/>
  <c r="E45" i="7"/>
  <c r="AA25" i="7"/>
  <c r="L38" i="7" s="1"/>
  <c r="M38" i="7" s="1"/>
  <c r="E36" i="7"/>
  <c r="C36" i="1"/>
  <c r="C35" i="1"/>
  <c r="B38" i="7"/>
  <c r="C38" i="7" s="1"/>
  <c r="R17" i="7"/>
  <c r="F38" i="1"/>
  <c r="P17" i="7"/>
  <c r="P16" i="7"/>
  <c r="F37" i="4"/>
  <c r="Z16" i="7"/>
  <c r="F37" i="1"/>
  <c r="M16" i="7"/>
  <c r="F43" i="1"/>
  <c r="F24" i="7"/>
  <c r="C22" i="7"/>
  <c r="C40" i="1"/>
  <c r="C44" i="1"/>
  <c r="Z25" i="6"/>
  <c r="F15" i="7"/>
  <c r="F22" i="7"/>
  <c r="F34" i="1"/>
  <c r="F42" i="1"/>
  <c r="F36" i="1"/>
  <c r="F35" i="1"/>
  <c r="F39" i="1"/>
  <c r="F40" i="1"/>
  <c r="C36" i="6"/>
  <c r="C43" i="5"/>
  <c r="C36" i="4"/>
  <c r="C43" i="4"/>
  <c r="C45" i="1"/>
  <c r="C37" i="1"/>
  <c r="C15" i="7"/>
  <c r="K24" i="7"/>
  <c r="F37" i="6"/>
  <c r="C39" i="6"/>
  <c r="F40" i="6"/>
  <c r="F36" i="6"/>
  <c r="C35" i="6"/>
  <c r="M37" i="6"/>
  <c r="P37" i="6"/>
  <c r="U13" i="7"/>
  <c r="U16" i="7"/>
  <c r="F45" i="6"/>
  <c r="F39" i="6"/>
  <c r="AB18" i="7"/>
  <c r="AB19" i="7"/>
  <c r="C40" i="6"/>
  <c r="C45" i="6"/>
  <c r="F45" i="5"/>
  <c r="AE20" i="7"/>
  <c r="R16" i="7"/>
  <c r="C37" i="5"/>
  <c r="F36" i="5"/>
  <c r="F37" i="5"/>
  <c r="F34" i="5"/>
  <c r="C40" i="5"/>
  <c r="C35" i="5"/>
  <c r="F18" i="7"/>
  <c r="F40" i="5"/>
  <c r="F35" i="5"/>
  <c r="F21" i="7"/>
  <c r="C34" i="5"/>
  <c r="F13" i="7"/>
  <c r="F14" i="7"/>
  <c r="F20" i="7"/>
  <c r="F42" i="5"/>
  <c r="W20" i="7"/>
  <c r="AE21" i="7"/>
  <c r="AE17" i="7"/>
  <c r="F35" i="4"/>
  <c r="F36" i="4"/>
  <c r="C38" i="4"/>
  <c r="C35" i="4"/>
  <c r="F42" i="4"/>
  <c r="F45" i="4"/>
  <c r="C45" i="4"/>
  <c r="K14" i="7"/>
  <c r="K16" i="7"/>
  <c r="AB20" i="7"/>
  <c r="AB17" i="7"/>
  <c r="C20" i="7"/>
  <c r="C18" i="7"/>
  <c r="C14" i="7"/>
  <c r="R13" i="7"/>
  <c r="C34" i="4"/>
  <c r="K21" i="7"/>
  <c r="P15" i="7"/>
  <c r="P14" i="7"/>
  <c r="P19" i="7"/>
  <c r="M14" i="7"/>
  <c r="H15" i="7"/>
  <c r="H24" i="7"/>
  <c r="P37" i="4"/>
  <c r="P38" i="4"/>
  <c r="M37" i="4"/>
  <c r="F45" i="7"/>
  <c r="F37" i="7"/>
  <c r="F36" i="7"/>
  <c r="B34" i="7" l="1"/>
  <c r="K25" i="6"/>
  <c r="O40" i="6"/>
  <c r="D46" i="6"/>
  <c r="F39" i="5"/>
  <c r="D46" i="5"/>
  <c r="M25" i="5"/>
  <c r="M18" i="5"/>
  <c r="K20" i="5"/>
  <c r="K25" i="5" s="1"/>
  <c r="F41" i="5"/>
  <c r="F46" i="5" s="1"/>
  <c r="M25" i="4"/>
  <c r="D34" i="7"/>
  <c r="C39" i="4"/>
  <c r="N40" i="4"/>
  <c r="D46" i="4"/>
  <c r="C40" i="4"/>
  <c r="J25" i="7"/>
  <c r="E46" i="4"/>
  <c r="F34" i="4" s="1"/>
  <c r="N25" i="7"/>
  <c r="N36" i="7" s="1"/>
  <c r="B41" i="7"/>
  <c r="O35" i="1"/>
  <c r="F41" i="1"/>
  <c r="F46" i="1" s="1"/>
  <c r="K20" i="1"/>
  <c r="K25" i="1" s="1"/>
  <c r="E39" i="7"/>
  <c r="D46" i="1"/>
  <c r="B39" i="7"/>
  <c r="B25" i="7"/>
  <c r="L34" i="7" s="1"/>
  <c r="O40" i="4"/>
  <c r="P35" i="4" s="1"/>
  <c r="P34" i="4"/>
  <c r="AB25" i="4"/>
  <c r="B44" i="7"/>
  <c r="C44" i="7" s="1"/>
  <c r="D36" i="7"/>
  <c r="B35" i="7"/>
  <c r="C35" i="7" s="1"/>
  <c r="B40" i="7"/>
  <c r="F25" i="4"/>
  <c r="P25" i="4"/>
  <c r="K25" i="4"/>
  <c r="H25" i="4"/>
  <c r="D39" i="7"/>
  <c r="P25" i="5"/>
  <c r="T25" i="7"/>
  <c r="O37" i="7" s="1"/>
  <c r="P37" i="7" s="1"/>
  <c r="R25" i="1"/>
  <c r="U25" i="1"/>
  <c r="M25" i="1"/>
  <c r="F25" i="5"/>
  <c r="R25" i="5"/>
  <c r="W25" i="5"/>
  <c r="Z25" i="5"/>
  <c r="N40" i="5"/>
  <c r="F25" i="6"/>
  <c r="H25" i="6"/>
  <c r="P25" i="6"/>
  <c r="W25" i="6"/>
  <c r="AE25" i="6"/>
  <c r="X25" i="7"/>
  <c r="N39" i="7" s="1"/>
  <c r="E43" i="7"/>
  <c r="F43" i="7" s="1"/>
  <c r="N40" i="1"/>
  <c r="C25" i="4"/>
  <c r="AE18" i="7"/>
  <c r="B45" i="7"/>
  <c r="C45" i="7" s="1"/>
  <c r="E38" i="7"/>
  <c r="F38" i="7" s="1"/>
  <c r="AD25" i="7"/>
  <c r="O38" i="7" s="1"/>
  <c r="P38" i="7" s="1"/>
  <c r="B46" i="5"/>
  <c r="C25" i="5"/>
  <c r="H25" i="5"/>
  <c r="C25" i="6"/>
  <c r="B46" i="1"/>
  <c r="H25" i="1"/>
  <c r="F25" i="1"/>
  <c r="R25" i="4"/>
  <c r="C25" i="1"/>
  <c r="C23" i="7"/>
  <c r="B36" i="7"/>
  <c r="C36" i="7" s="1"/>
  <c r="AE25" i="4"/>
  <c r="N40" i="6"/>
  <c r="L40" i="6"/>
  <c r="M34" i="6"/>
  <c r="E46" i="6"/>
  <c r="P34" i="6"/>
  <c r="B46" i="6"/>
  <c r="M36" i="5"/>
  <c r="M40" i="5" s="1"/>
  <c r="L40" i="5"/>
  <c r="M35" i="5" s="1"/>
  <c r="P34" i="5"/>
  <c r="O40" i="5"/>
  <c r="P36" i="5" s="1"/>
  <c r="L25" i="7"/>
  <c r="M13" i="7" s="1"/>
  <c r="M38" i="4"/>
  <c r="L40" i="4"/>
  <c r="R25" i="7"/>
  <c r="G25" i="7"/>
  <c r="AB25" i="7"/>
  <c r="D42" i="7"/>
  <c r="AE25" i="7"/>
  <c r="C25" i="7"/>
  <c r="F25" i="7"/>
  <c r="U25" i="7"/>
  <c r="O40" i="1"/>
  <c r="P35" i="1" s="1"/>
  <c r="M34" i="7"/>
  <c r="L40" i="1"/>
  <c r="M35" i="1" s="1"/>
  <c r="W25" i="7"/>
  <c r="Z25" i="7"/>
  <c r="B42" i="7"/>
  <c r="Y25" i="7"/>
  <c r="O39" i="7" s="1"/>
  <c r="P39" i="7" s="1"/>
  <c r="O25" i="7"/>
  <c r="I25" i="7"/>
  <c r="N35" i="7" s="1"/>
  <c r="E42" i="7"/>
  <c r="V25" i="7"/>
  <c r="L39" i="7" s="1"/>
  <c r="M39" i="7" s="1"/>
  <c r="P18" i="7" l="1"/>
  <c r="P13" i="7"/>
  <c r="F41" i="6"/>
  <c r="F34" i="6"/>
  <c r="P35" i="6"/>
  <c r="P36" i="6"/>
  <c r="C41" i="6"/>
  <c r="C34" i="6"/>
  <c r="M35" i="6"/>
  <c r="M36" i="6"/>
  <c r="P35" i="5"/>
  <c r="P40" i="5" s="1"/>
  <c r="L36" i="7"/>
  <c r="M18" i="7"/>
  <c r="C41" i="5"/>
  <c r="C39" i="5"/>
  <c r="P36" i="4"/>
  <c r="N40" i="7"/>
  <c r="C46" i="4"/>
  <c r="M35" i="4"/>
  <c r="M36" i="4"/>
  <c r="K20" i="7"/>
  <c r="K13" i="7"/>
  <c r="K19" i="7"/>
  <c r="D46" i="7"/>
  <c r="F41" i="4"/>
  <c r="F39" i="4"/>
  <c r="F40" i="4"/>
  <c r="K18" i="7"/>
  <c r="O35" i="7"/>
  <c r="H20" i="7"/>
  <c r="H19" i="7"/>
  <c r="P40" i="4"/>
  <c r="M40" i="4"/>
  <c r="P36" i="1"/>
  <c r="O36" i="7"/>
  <c r="P20" i="7"/>
  <c r="P25" i="7" s="1"/>
  <c r="M36" i="1"/>
  <c r="M40" i="1" s="1"/>
  <c r="M20" i="7"/>
  <c r="M25" i="7" s="1"/>
  <c r="P40" i="1"/>
  <c r="C34" i="1"/>
  <c r="C39" i="1"/>
  <c r="L35" i="7"/>
  <c r="H18" i="7"/>
  <c r="C41" i="1"/>
  <c r="C46" i="1" s="1"/>
  <c r="H13" i="7"/>
  <c r="L40" i="7"/>
  <c r="M35" i="7" s="1"/>
  <c r="F42" i="7"/>
  <c r="E46" i="7"/>
  <c r="F34" i="7" s="1"/>
  <c r="C42" i="7"/>
  <c r="B46" i="7"/>
  <c r="C39" i="7" s="1"/>
  <c r="P40" i="6" l="1"/>
  <c r="F46" i="6"/>
  <c r="M40" i="6"/>
  <c r="C46" i="6"/>
  <c r="C46" i="5"/>
  <c r="O40" i="7"/>
  <c r="P35" i="7" s="1"/>
  <c r="K25" i="7"/>
  <c r="F46" i="4"/>
  <c r="F41" i="7"/>
  <c r="F40" i="7"/>
  <c r="C40" i="7"/>
  <c r="M36" i="7"/>
  <c r="M40" i="7" s="1"/>
  <c r="F39" i="7"/>
  <c r="H25" i="7"/>
  <c r="C34" i="7"/>
  <c r="C41" i="7"/>
  <c r="P36" i="7" l="1"/>
  <c r="P40" i="7" s="1"/>
  <c r="F46" i="7"/>
  <c r="C46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<sst xmlns="http://schemas.openxmlformats.org/spreadsheetml/2006/main" count="457" uniqueCount="62">
  <si>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</si>
  <si>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</si>
  <si>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</si>
  <si>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</si>
  <si>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</si>
  <si>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</si>
  <si>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</si>
  <si>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</si>
  <si>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</si>
  <si>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</si>
  <si>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</si>
  <si>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</si>
  <si>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</si>
  <si>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</si>
  <si>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</si>
  <si>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</si>
  <si>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</si>
  <si>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</si>
  <si>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</si>
  <si>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</si>
  <si>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</si>
  <si>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</si>
  <si>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</si>
  <si>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</si>
  <si>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</si>
  <si>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</si>
  <si>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</si>
  <si>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</si>
  <si>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</si>
  <si>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</si>
  <si>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</si>
  <si>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</si>
  <si>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</si>
  <si>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</si>
  <si>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</si>
  <si>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</si>
  <si>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</si>
  <si>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</si>
  <si>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</si>
  <si>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</si>
  <si>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</si>
  <si>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</si>
  <si>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</si>
  <si>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</si>
  <si>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</si>
  <si>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</si>
  <si>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</si>
  <si>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</si>
  <si>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</si>
  <si>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</si>
  <si>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</si>
  <si>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</si>
  <si>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</si>
  <si>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ANY 2022</t>
  </si>
  <si>
    <t>1 de gener a 31 de març de 2023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</si>
  <si>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t>
  </si>
  <si>
    <t>https://bcnroc.ajuntament.barcelona.cat/jspui/bitstream/11703/128073/5/GM_pressupost-general_2023.pdf#page=269</t>
  </si>
  <si>
    <t>1 d'abril a 30 de juny de 2023</t>
  </si>
  <si>
    <t>1 de juliol a 30 de setembre de 2023</t>
  </si>
  <si>
    <t>1 d'octubre a 31 de desembre de 2023</t>
  </si>
  <si>
    <t>1 de gener a 31 de desembre de 2023</t>
  </si>
  <si>
    <t>BARCELONA REGIONAL AGÈNCIA DESENVOLUPAMENT URBÀ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</si>
</sst>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68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3" fontId="4" fillId="0" borderId="8" xfId="0" quotePrefix="1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>
      <alignment horizontal="right" vertical="center"/>
    </xf>
    <xf numFmtId="10" fontId="3" fillId="0" borderId="41" xfId="0" applyNumberFormat="1" applyFont="1" applyBorder="1" applyAlignment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65" fontId="4" fillId="0" borderId="2" xfId="0" quotePrefix="1" applyNumberFormat="1" applyFont="1" applyBorder="1" applyAlignment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1" fillId="0" borderId="27" xfId="0" quotePrefix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1" fillId="0" borderId="32" xfId="0" quotePrefix="1" applyFont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5" fillId="0" borderId="28" xfId="0" quotePrefix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vertical="center"/>
    </xf>
    <xf numFmtId="0" fontId="3" fillId="2" borderId="17" xfId="0" applyFont="1" applyFill="1" applyBorder="1" applyAlignment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4" fillId="2" borderId="35" xfId="0" applyFont="1" applyFill="1" applyBorder="1" applyAlignment="1">
      <alignment vertical="center"/>
    </xf>
    <xf numFmtId="165" fontId="24" fillId="0" borderId="1" xfId="0" applyNumberFormat="1" applyFont="1" applyBorder="1" applyAlignment="1">
      <alignment horizontal="right" vertical="center"/>
    </xf>
    <xf numFmtId="165" fontId="24" fillId="0" borderId="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2" borderId="9" xfId="0" applyFont="1" applyFill="1" applyBorder="1" applyAlignment="1">
      <alignment vertical="center"/>
    </xf>
    <xf numFmtId="3" fontId="24" fillId="0" borderId="8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5" fillId="2" borderId="0" xfId="0" applyFont="1" applyFill="1" applyAlignment="1">
      <alignment vertical="center"/>
    </xf>
    <xf numFmtId="0" fontId="44" fillId="2" borderId="2" xfId="0" applyFont="1" applyFill="1" applyBorder="1" applyAlignment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2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4" fillId="2" borderId="9" xfId="0" applyFont="1" applyFill="1" applyBorder="1" applyAlignment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6" fillId="0" borderId="0" xfId="59" applyFill="1" applyBorder="1" applyAlignment="1" applyProtection="1">
      <alignment horizontal="left" vertical="top" wrapText="1" inden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center" vertical="center"/>
    </xf>
    <xf numFmtId="0" fontId="21" fillId="9" borderId="28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left" vertical="center" wrapText="1"/>
    </xf>
    <xf numFmtId="0" fontId="21" fillId="9" borderId="16" xfId="0" applyFont="1" applyFill="1" applyBorder="1" applyAlignment="1">
      <alignment horizontal="left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1" fillId="9" borderId="16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2" fillId="9" borderId="15" xfId="0" applyFont="1" applyFill="1" applyBorder="1" applyAlignment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'2023 -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05-4A2A-AF8D-3C5D3BE821D4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05-4A2A-AF8D-3C5D3BE821D4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05-4A2A-AF8D-3C5D3BE821D4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05-4A2A-AF8D-3C5D3BE821D4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A05-4A2A-AF8D-3C5D3BE821D4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05-4A2A-AF8D-3C5D3BE821D4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A05-4A2A-AF8D-3C5D3BE821D4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05-4A2A-AF8D-3C5D3BE821D4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A05-4A2A-AF8D-3C5D3BE821D4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05-4A2A-AF8D-3C5D3BE821D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'2023 -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'2023 - CONTRACTACIÓ ANUAL'!$B$34:$B$45</c:f>
              <c:numCache>
                <c:formatCode>#,##0</c:formatCode>
                <c:ptCount val="11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</c:v>
                </c:pt>
                <c:pt idx="7">
                  <c:v>87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A05-4A2A-AF8D-3C5D3BE82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'2023 -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8A5-4732-BF1D-21C83955E3DC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A5-4732-BF1D-21C83955E3DC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A5-4732-BF1D-21C83955E3DC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A5-4732-BF1D-21C83955E3DC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A5-4732-BF1D-21C83955E3DC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8A5-4732-BF1D-21C83955E3DC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8A5-4732-BF1D-21C83955E3DC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8A5-4732-BF1D-21C83955E3DC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8A5-4732-BF1D-21C83955E3DC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8A5-4732-BF1D-21C83955E3D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'2023 -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'2023 - CONTRACTACIÓ ANUAL'!$E$34:$E$45</c:f>
              <c:numCache>
                <c:formatCode>#,##0.00\ "€"</c:formatCode>
                <c:ptCount val="11"/>
                <c:pt idx="0">
                  <c:v>190150.11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353942.96</c:v>
                </c:pt>
                <c:pt idx="6">
                  <c:v>21778.257600000001</c:v>
                </c:pt>
                <c:pt idx="7">
                  <c:v>1052943.6613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8A5-4732-BF1D-21C83955E3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'2023 -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E4-4DD5-BA8B-B68D7AEB5E80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E4-4DD5-BA8B-B68D7AEB5E80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E4-4DD5-BA8B-B68D7AEB5E80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E4-4DD5-BA8B-B68D7AEB5E8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89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9E4-4DD5-BA8B-B68D7AEB5E8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'2023 -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E0-4744-8BAF-BCCE1CE0E046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E0-4744-8BAF-BCCE1CE0E046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E0-4744-8BAF-BCCE1CE0E046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E0-4744-8BAF-BCCE1CE0E046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E0-4744-8BAF-BCCE1CE0E046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E0-4744-8BAF-BCCE1CE0E04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1396206.2529</c:v>
                </c:pt>
                <c:pt idx="2">
                  <c:v>222608.736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9E0-4744-8BAF-BCCE1CE0E04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8073/5/GM_pressupost-general_202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2" zoomScale="70" zoomScaleNormal="70" workbookViewId="0">
      <selection activeCell="J18" sqref="J18"/>
    </sheetView>
  </sheetViews>
  <sheetFormatPr defaultColWidth="9.1796875" defaultRowHeight="14.5" x14ac:dyDescent="0.35"/>
  <cols>
    <col min="1" max="1" width="26.1796875" style="26" customWidth="1"/>
    <col min="2" max="2" width="11.54296875" style="59" customWidth="1"/>
    <col min="3" max="3" width="10.54296875" style="26" customWidth="1"/>
    <col min="4" max="4" width="19.1796875" style="26" customWidth="1"/>
    <col min="5" max="5" width="18.1796875" style="26" customWidth="1"/>
    <col min="6" max="6" width="11.453125" style="26" customWidth="1"/>
    <col min="7" max="7" width="9.453125" style="26" customWidth="1"/>
    <col min="8" max="8" width="10.81640625" style="59" customWidth="1"/>
    <col min="9" max="9" width="17.453125" style="26" customWidth="1"/>
    <col min="10" max="10" width="20" style="26" customWidth="1"/>
    <col min="11" max="12" width="11.453125" style="26" customWidth="1"/>
    <col min="13" max="13" width="10.54296875" style="26" customWidth="1"/>
    <col min="14" max="14" width="18.81640625" style="59" customWidth="1"/>
    <col min="15" max="15" width="19.54296875" style="26" customWidth="1"/>
    <col min="16" max="16" width="11.453125" style="26" customWidth="1"/>
    <col min="17" max="17" width="9.1796875" style="26" customWidth="1"/>
    <col min="18" max="18" width="11" style="26" customWidth="1"/>
    <col min="19" max="19" width="18.81640625" style="26" customWidth="1"/>
    <col min="20" max="20" width="19.54296875" style="26" customWidth="1"/>
    <col min="21" max="21" width="11.1796875" style="26" customWidth="1"/>
    <col min="22" max="22" width="9" style="26" customWidth="1"/>
    <col min="23" max="23" width="10" style="26" customWidth="1"/>
    <col min="24" max="24" width="19" style="26" customWidth="1"/>
    <col min="25" max="25" width="17.453125" style="26" customWidth="1"/>
    <col min="26" max="26" width="9.54296875" style="26" customWidth="1"/>
    <col min="27" max="27" width="9.1796875" style="26" customWidth="1"/>
    <col min="28" max="28" width="10.81640625" style="26" customWidth="1"/>
    <col min="29" max="29" width="18.1796875" style="26" customWidth="1"/>
    <col min="30" max="30" width="18.81640625" style="26" customWidth="1"/>
    <col min="31" max="31" width="10.81640625" style="26" customWidth="1"/>
    <col min="32" max="16384" width="9.17968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5" x14ac:dyDescent="0.25">
      <c r="B4" s="25"/>
      <c r="H4" s="25"/>
      <c r="N4" s="25"/>
    </row>
    <row r="5" spans="1:31" s="24" customFormat="1" ht="30.75" customHeight="1" x14ac:dyDescent="0.35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35">
      <c r="A7" s="29" t="s">
        <v>41</v>
      </c>
      <c r="B7" s="30" t="s">
        <v>54</v>
      </c>
      <c r="C7" s="31"/>
      <c r="D7" s="31"/>
      <c r="E7" s="31"/>
      <c r="F7" s="31"/>
      <c r="H7" s="69"/>
      <c r="I7" s="84" t="s">
        <v>46</v>
      </c>
      <c r="J7" s="85">
        <v>45016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5">
      <c r="A8" s="29" t="s">
        <v>11</v>
      </c>
      <c r="B8" s="23" t="s">
        <v>61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4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4">
      <c r="A12" s="137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2"/>
      <c r="Y17" s="92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>
        <v>1</v>
      </c>
      <c r="H18" s="62">
        <f t="shared" si="2"/>
        <v>3.3333333333333333E-2</v>
      </c>
      <c r="I18" s="65">
        <v>15900</v>
      </c>
      <c r="J18" s="66">
        <v>19239</v>
      </c>
      <c r="K18" s="63">
        <f t="shared" si="3"/>
        <v>4.4710936094177284E-2</v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29</v>
      </c>
      <c r="H20" s="62">
        <f t="shared" si="2"/>
        <v>0.96666666666666667</v>
      </c>
      <c r="I20" s="65">
        <v>341151.25</v>
      </c>
      <c r="J20" s="66">
        <v>411058.41</v>
      </c>
      <c r="K20" s="63">
        <f t="shared" si="3"/>
        <v>0.95528906390582269</v>
      </c>
      <c r="L20" s="64">
        <v>2</v>
      </c>
      <c r="M20" s="62">
        <f t="shared" si="4"/>
        <v>1</v>
      </c>
      <c r="N20" s="65">
        <v>8129.28</v>
      </c>
      <c r="O20" s="66">
        <v>9836.43</v>
      </c>
      <c r="P20" s="63">
        <f t="shared" si="5"/>
        <v>1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40" hidden="1" customHeight="1" x14ac:dyDescent="0.25">
      <c r="A21" s="89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1"/>
      <c r="J21" s="91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93"/>
      <c r="Y21" s="93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40" customHeight="1" x14ac:dyDescent="0.2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1"/>
      <c r="J22" s="91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93"/>
      <c r="Y22" s="94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40" customHeight="1" x14ac:dyDescent="0.35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1"/>
      <c r="J23" s="91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93"/>
      <c r="Y23" s="94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5">
      <c r="A24" s="90" t="s">
        <v>52</v>
      </c>
      <c r="B24" s="64"/>
      <c r="C24" s="62" t="str">
        <f t="shared" si="0"/>
        <v/>
      </c>
      <c r="D24" s="65"/>
      <c r="E24" s="66"/>
      <c r="F24" s="63" t="str">
        <f t="shared" si="1"/>
        <v/>
      </c>
      <c r="G24" s="64"/>
      <c r="H24" s="62" t="str">
        <f t="shared" si="2"/>
        <v/>
      </c>
      <c r="I24" s="65"/>
      <c r="J24" s="66"/>
      <c r="K24" s="63" t="str">
        <f t="shared" si="3"/>
        <v/>
      </c>
      <c r="L24" s="64"/>
      <c r="M24" s="62" t="str">
        <f t="shared" si="4"/>
        <v/>
      </c>
      <c r="N24" s="65"/>
      <c r="O24" s="66"/>
      <c r="P24" s="63" t="str">
        <f t="shared" si="5"/>
        <v/>
      </c>
      <c r="Q24" s="64"/>
      <c r="R24" s="62" t="str">
        <f t="shared" si="6"/>
        <v/>
      </c>
      <c r="S24" s="65"/>
      <c r="T24" s="66"/>
      <c r="U24" s="63" t="str">
        <f t="shared" si="7"/>
        <v/>
      </c>
      <c r="V24" s="64"/>
      <c r="W24" s="62" t="str">
        <f t="shared" si="8"/>
        <v/>
      </c>
      <c r="X24" s="65"/>
      <c r="Y24" s="66"/>
      <c r="Z24" s="63" t="str">
        <f t="shared" si="9"/>
        <v/>
      </c>
      <c r="AA24" s="64"/>
      <c r="AB24" s="20" t="str">
        <f t="shared" si="10"/>
        <v/>
      </c>
      <c r="AC24" s="65"/>
      <c r="AD24" s="66"/>
      <c r="AE24" s="63" t="str">
        <f t="shared" si="11"/>
        <v/>
      </c>
    </row>
    <row r="25" spans="1:31" ht="33" customHeight="1" thickBot="1" x14ac:dyDescent="0.3">
      <c r="A25" s="78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30</v>
      </c>
      <c r="H25" s="17">
        <f t="shared" si="12"/>
        <v>1</v>
      </c>
      <c r="I25" s="18">
        <f t="shared" si="12"/>
        <v>357051.25</v>
      </c>
      <c r="J25" s="18">
        <f t="shared" si="12"/>
        <v>430297.41</v>
      </c>
      <c r="K25" s="19">
        <f t="shared" si="12"/>
        <v>1</v>
      </c>
      <c r="L25" s="16">
        <f t="shared" si="12"/>
        <v>2</v>
      </c>
      <c r="M25" s="17">
        <f t="shared" si="12"/>
        <v>1</v>
      </c>
      <c r="N25" s="18">
        <f t="shared" si="12"/>
        <v>8129.28</v>
      </c>
      <c r="O25" s="18">
        <f t="shared" si="12"/>
        <v>9836.43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49999999999999" customHeight="1" x14ac:dyDescent="0.25">
      <c r="B26" s="25"/>
      <c r="H26" s="25"/>
      <c r="N26" s="25"/>
    </row>
    <row r="27" spans="1:31" s="47" customFormat="1" ht="34.4" hidden="1" customHeight="1" x14ac:dyDescent="0.25">
      <c r="A27" s="142" t="s">
        <v>55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99999999999999" hidden="1" customHeight="1" x14ac:dyDescent="0.25">
      <c r="A28" s="143" t="s">
        <v>56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5" customHeight="1" x14ac:dyDescent="0.35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5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4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5" customHeight="1" thickBot="1" x14ac:dyDescent="0.4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5">
      <c r="A34" s="39" t="s">
        <v>25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99" t="s">
        <v>3</v>
      </c>
      <c r="K34" s="100"/>
      <c r="L34" s="54">
        <f>B25</f>
        <v>0</v>
      </c>
      <c r="M34" s="8" t="str">
        <f t="shared" ref="M34:M39" si="18">IF(L34,L34/$L$40,"")</f>
        <v/>
      </c>
      <c r="N34" s="55">
        <f>D25</f>
        <v>0</v>
      </c>
      <c r="O34" s="55">
        <f>E25</f>
        <v>0</v>
      </c>
      <c r="P34" s="56" t="str">
        <f t="shared" ref="P34:P39" si="19">IF(O34,O34/$O$40,"")</f>
        <v/>
      </c>
    </row>
    <row r="35" spans="1:33" s="24" customFormat="1" ht="30" customHeight="1" x14ac:dyDescent="0.25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95" t="s">
        <v>1</v>
      </c>
      <c r="K35" s="96"/>
      <c r="L35" s="57">
        <f>G25</f>
        <v>30</v>
      </c>
      <c r="M35" s="8">
        <f t="shared" si="18"/>
        <v>0.9375</v>
      </c>
      <c r="N35" s="58">
        <f>I25</f>
        <v>357051.25</v>
      </c>
      <c r="O35" s="58">
        <f>J25</f>
        <v>430297.41</v>
      </c>
      <c r="P35" s="56">
        <f t="shared" si="19"/>
        <v>0.97765127534842589</v>
      </c>
    </row>
    <row r="36" spans="1:33" ht="30" customHeight="1" x14ac:dyDescent="0.25">
      <c r="A36" s="41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4"/>
      <c r="J36" s="95" t="s">
        <v>2</v>
      </c>
      <c r="K36" s="96"/>
      <c r="L36" s="57">
        <f>L25</f>
        <v>2</v>
      </c>
      <c r="M36" s="8">
        <f t="shared" si="18"/>
        <v>6.25E-2</v>
      </c>
      <c r="N36" s="58">
        <f>N25</f>
        <v>8129.28</v>
      </c>
      <c r="O36" s="58">
        <f>O25</f>
        <v>9836.43</v>
      </c>
      <c r="P36" s="56">
        <f t="shared" si="19"/>
        <v>2.234872465157417E-2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5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J37" s="95" t="s">
        <v>34</v>
      </c>
      <c r="K37" s="96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J38" s="95" t="s">
        <v>5</v>
      </c>
      <c r="K38" s="96"/>
      <c r="L38" s="57">
        <f>V25</f>
        <v>0</v>
      </c>
      <c r="M38" s="8" t="str">
        <f t="shared" si="18"/>
        <v/>
      </c>
      <c r="N38" s="58">
        <f>X25</f>
        <v>0</v>
      </c>
      <c r="O38" s="58">
        <f>Y25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5">
      <c r="A39" s="42" t="s">
        <v>33</v>
      </c>
      <c r="B39" s="15">
        <f t="shared" si="13"/>
        <v>1</v>
      </c>
      <c r="C39" s="8">
        <f t="shared" si="14"/>
        <v>3.125E-2</v>
      </c>
      <c r="D39" s="13">
        <f t="shared" si="15"/>
        <v>15900</v>
      </c>
      <c r="E39" s="22">
        <f t="shared" si="16"/>
        <v>19239</v>
      </c>
      <c r="F39" s="21">
        <f t="shared" si="17"/>
        <v>4.371170369449439E-2</v>
      </c>
      <c r="G39" s="24"/>
      <c r="J39" s="95" t="s">
        <v>4</v>
      </c>
      <c r="K39" s="96"/>
      <c r="L39" s="57">
        <f>AA25</f>
        <v>0</v>
      </c>
      <c r="M39" s="8" t="str">
        <f t="shared" si="18"/>
        <v/>
      </c>
      <c r="N39" s="58">
        <f>AC25</f>
        <v>0</v>
      </c>
      <c r="O39" s="58">
        <f>AD25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4">
      <c r="A40" s="42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14">
        <f t="shared" si="16"/>
        <v>0</v>
      </c>
      <c r="F40" s="21" t="str">
        <f t="shared" si="17"/>
        <v/>
      </c>
      <c r="G40" s="24"/>
      <c r="J40" s="97" t="s">
        <v>0</v>
      </c>
      <c r="K40" s="98"/>
      <c r="L40" s="79">
        <f>SUM(L34:L39)</f>
        <v>32</v>
      </c>
      <c r="M40" s="17">
        <f>SUM(M34:M39)</f>
        <v>1</v>
      </c>
      <c r="N40" s="80">
        <f>SUM(N34:N39)</f>
        <v>365180.53</v>
      </c>
      <c r="O40" s="81">
        <f>SUM(O34:O39)</f>
        <v>440133.83999999997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5">
      <c r="A41" s="43" t="s">
        <v>29</v>
      </c>
      <c r="B41" s="12">
        <f t="shared" si="13"/>
        <v>31</v>
      </c>
      <c r="C41" s="8">
        <f t="shared" si="14"/>
        <v>0.96875</v>
      </c>
      <c r="D41" s="13">
        <f t="shared" si="15"/>
        <v>349280.53</v>
      </c>
      <c r="E41" s="14">
        <f t="shared" si="16"/>
        <v>420894.83999999997</v>
      </c>
      <c r="F41" s="21">
        <f t="shared" si="17"/>
        <v>0.9562882963055056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89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5">
      <c r="A43" s="76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5">
      <c r="A44" s="88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5">
      <c r="A45" s="90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4">
      <c r="A46" s="61" t="s">
        <v>0</v>
      </c>
      <c r="B46" s="16">
        <f>SUM(B34:B45)</f>
        <v>32</v>
      </c>
      <c r="C46" s="17">
        <f>SUM(C34:C45)</f>
        <v>1</v>
      </c>
      <c r="D46" s="18">
        <f>SUM(D34:D45)</f>
        <v>365180.53</v>
      </c>
      <c r="E46" s="18">
        <f>SUM(E34:E45)</f>
        <v>440133.83999999997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5" customHeight="1" x14ac:dyDescent="0.35">
      <c r="B48" s="25"/>
      <c r="H48" s="25"/>
      <c r="N48" s="25"/>
    </row>
    <row r="49" spans="2:14" s="24" customForma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2:21" s="24" customFormat="1" x14ac:dyDescent="0.35">
      <c r="B97" s="25"/>
      <c r="H97" s="25"/>
      <c r="N97" s="25"/>
    </row>
    <row r="98" spans="2:21" s="24" customFormat="1" x14ac:dyDescent="0.35">
      <c r="B98" s="25"/>
      <c r="H98" s="25"/>
      <c r="N98" s="25"/>
    </row>
    <row r="99" spans="2:21" s="24" customFormat="1" x14ac:dyDescent="0.35">
      <c r="B99" s="25"/>
      <c r="H99" s="25"/>
      <c r="N99" s="25"/>
    </row>
    <row r="100" spans="2:21" s="24" customFormat="1" x14ac:dyDescent="0.35">
      <c r="B100" s="25"/>
      <c r="H100" s="25"/>
      <c r="N100" s="25"/>
    </row>
    <row r="101" spans="2:21" s="24" customFormat="1" x14ac:dyDescent="0.35">
      <c r="B101" s="25"/>
      <c r="H101" s="25"/>
      <c r="N101" s="25"/>
    </row>
    <row r="102" spans="2:21" s="24" customFormat="1" x14ac:dyDescent="0.35">
      <c r="B102" s="25"/>
      <c r="H102" s="25"/>
      <c r="N102" s="25"/>
    </row>
    <row r="103" spans="2:21" s="24" customFormat="1" x14ac:dyDescent="0.35">
      <c r="B103" s="25"/>
      <c r="H103" s="25"/>
      <c r="N103" s="25"/>
    </row>
    <row r="104" spans="2:21" s="24" customFormat="1" x14ac:dyDescent="0.35">
      <c r="B104" s="25"/>
      <c r="H104" s="25"/>
      <c r="N104" s="25"/>
    </row>
    <row r="105" spans="2:21" s="24" customFormat="1" x14ac:dyDescent="0.35">
      <c r="B105" s="25"/>
      <c r="H105" s="25"/>
      <c r="N105" s="25"/>
    </row>
    <row r="106" spans="2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6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1" zoomScale="80" zoomScaleNormal="80" workbookViewId="0">
      <selection activeCell="J19" sqref="J19"/>
    </sheetView>
  </sheetViews>
  <sheetFormatPr defaultColWidth="9.1796875" defaultRowHeight="14.5" x14ac:dyDescent="0.35"/>
  <cols>
    <col min="1" max="1" width="26.1796875" style="26" customWidth="1"/>
    <col min="2" max="2" width="11.54296875" style="59" customWidth="1"/>
    <col min="3" max="3" width="10.54296875" style="26" customWidth="1"/>
    <col min="4" max="4" width="19.1796875" style="26" customWidth="1"/>
    <col min="5" max="5" width="18.1796875" style="26" customWidth="1"/>
    <col min="6" max="6" width="11.453125" style="26" customWidth="1"/>
    <col min="7" max="7" width="9.453125" style="26" customWidth="1"/>
    <col min="8" max="8" width="10.81640625" style="59" customWidth="1"/>
    <col min="9" max="9" width="17.453125" style="26" customWidth="1"/>
    <col min="10" max="10" width="20" style="26" customWidth="1"/>
    <col min="11" max="12" width="11.453125" style="26" customWidth="1"/>
    <col min="13" max="13" width="10.54296875" style="26" customWidth="1"/>
    <col min="14" max="14" width="18.81640625" style="59" customWidth="1"/>
    <col min="15" max="15" width="19.54296875" style="26" customWidth="1"/>
    <col min="16" max="16" width="11.453125" style="26" customWidth="1"/>
    <col min="17" max="17" width="9.1796875" style="26" customWidth="1"/>
    <col min="18" max="18" width="11" style="26" customWidth="1"/>
    <col min="19" max="19" width="18.81640625" style="26" customWidth="1"/>
    <col min="20" max="20" width="19.54296875" style="26" customWidth="1"/>
    <col min="21" max="21" width="11.1796875" style="26" customWidth="1"/>
    <col min="22" max="22" width="9" style="26" customWidth="1"/>
    <col min="23" max="23" width="10" style="26" customWidth="1"/>
    <col min="24" max="24" width="19" style="26" customWidth="1"/>
    <col min="25" max="25" width="17.453125" style="26" customWidth="1"/>
    <col min="26" max="26" width="9.54296875" style="26" customWidth="1"/>
    <col min="27" max="27" width="9.1796875" style="26" customWidth="1"/>
    <col min="28" max="28" width="10.81640625" style="26" customWidth="1"/>
    <col min="29" max="29" width="18.1796875" style="26" customWidth="1"/>
    <col min="30" max="30" width="18.81640625" style="26" customWidth="1"/>
    <col min="31" max="31" width="10.81640625" style="26" customWidth="1"/>
    <col min="32" max="16384" width="9.17968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9" customHeight="1" x14ac:dyDescent="0.25">
      <c r="B4" s="25"/>
      <c r="H4" s="25"/>
      <c r="N4" s="25"/>
    </row>
    <row r="5" spans="1:31" s="24" customFormat="1" ht="30.75" customHeight="1" x14ac:dyDescent="0.35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38</v>
      </c>
      <c r="B7" s="30" t="s">
        <v>57</v>
      </c>
      <c r="C7" s="31"/>
      <c r="D7" s="31"/>
      <c r="E7" s="31"/>
      <c r="F7" s="31"/>
      <c r="H7" s="69"/>
      <c r="I7" s="84" t="s">
        <v>46</v>
      </c>
      <c r="J7" s="85">
        <v>45107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2023'!B8</f>
        <v>BARCELONA REGIONAL AGÈNCIA DESENVOLUPAMENT URBÀ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4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4">
      <c r="A12" s="137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2</v>
      </c>
      <c r="H13" s="20">
        <f t="shared" ref="H13:H21" si="2">IF(G13,G13/$G$25,"")</f>
        <v>6.0606060606060608E-2</v>
      </c>
      <c r="I13" s="4">
        <v>59768</v>
      </c>
      <c r="J13" s="5">
        <v>72319.28</v>
      </c>
      <c r="K13" s="21">
        <f t="shared" ref="K13:K21" si="3">IF(J13,J13/$J$25,"")</f>
        <v>0.1039496782221558</v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>
        <v>2</v>
      </c>
      <c r="H18" s="62">
        <f t="shared" si="2"/>
        <v>6.0606060606060608E-2</v>
      </c>
      <c r="I18" s="65">
        <v>220567.41</v>
      </c>
      <c r="J18" s="66">
        <v>266886.57</v>
      </c>
      <c r="K18" s="63">
        <f t="shared" si="3"/>
        <v>0.38361517251436766</v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</v>
      </c>
      <c r="H19" s="20">
        <f t="shared" si="2"/>
        <v>3.0303030303030304E-2</v>
      </c>
      <c r="I19" s="6">
        <v>17998.560000000001</v>
      </c>
      <c r="J19" s="7">
        <v>21778.257600000001</v>
      </c>
      <c r="K19" s="21">
        <f t="shared" si="3"/>
        <v>3.1303448675916286E-2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28</v>
      </c>
      <c r="H20" s="62">
        <f t="shared" si="2"/>
        <v>0.84848484848484851</v>
      </c>
      <c r="I20" s="65">
        <v>278729.93</v>
      </c>
      <c r="J20" s="66">
        <v>334730.21529999998</v>
      </c>
      <c r="K20" s="21">
        <f t="shared" si="3"/>
        <v>0.48113170058756016</v>
      </c>
      <c r="L20" s="64">
        <v>2</v>
      </c>
      <c r="M20" s="62">
        <f t="shared" si="4"/>
        <v>1</v>
      </c>
      <c r="N20" s="65">
        <v>22416.6</v>
      </c>
      <c r="O20" s="66">
        <v>27124.085999999999</v>
      </c>
      <c r="P20" s="63">
        <f t="shared" si="5"/>
        <v>1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40" hidden="1" customHeight="1" x14ac:dyDescent="0.25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40" customHeight="1" x14ac:dyDescent="0.25">
      <c r="A22" s="76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0" customFormat="1" ht="40" customHeight="1" x14ac:dyDescent="0.35">
      <c r="A23" s="88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0" customFormat="1" ht="36" customHeight="1" x14ac:dyDescent="0.35">
      <c r="A24" s="90" t="s">
        <v>52</v>
      </c>
      <c r="B24" s="64"/>
      <c r="C24" s="62" t="str">
        <f t="shared" ref="C24" si="2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3">IF(G24,G24/$G$25,"")</f>
        <v/>
      </c>
      <c r="I24" s="65"/>
      <c r="J24" s="66"/>
      <c r="K24" s="63" t="str">
        <f t="shared" ref="K24" si="24">IF(J24,J24/$J$25,"")</f>
        <v/>
      </c>
      <c r="L24" s="64"/>
      <c r="M24" s="62" t="str">
        <f t="shared" ref="M24" si="25">IF(L24,L24/$L$25,"")</f>
        <v/>
      </c>
      <c r="N24" s="65"/>
      <c r="O24" s="66"/>
      <c r="P24" s="63" t="str">
        <f t="shared" ref="P24" si="26">IF(O24,O24/$O$25,"")</f>
        <v/>
      </c>
      <c r="Q24" s="64"/>
      <c r="R24" s="62" t="str">
        <f t="shared" ref="R24" si="2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28">IF(V24,V24/$V$25,"")</f>
        <v/>
      </c>
      <c r="X24" s="65"/>
      <c r="Y24" s="66"/>
      <c r="Z24" s="63" t="str">
        <f t="shared" ref="Z24" si="29">IF(Y24,Y24/$Y$25,"")</f>
        <v/>
      </c>
      <c r="AA24" s="64"/>
      <c r="AB24" s="20" t="str">
        <f t="shared" ref="AB24" si="30">IF(AA24,AA24/$AA$25,"")</f>
        <v/>
      </c>
      <c r="AC24" s="65"/>
      <c r="AD24" s="66"/>
      <c r="AE24" s="63" t="str">
        <f t="shared" ref="AE24" si="31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33</v>
      </c>
      <c r="H25" s="17">
        <f t="shared" si="32"/>
        <v>1</v>
      </c>
      <c r="I25" s="18">
        <f t="shared" si="32"/>
        <v>577063.9</v>
      </c>
      <c r="J25" s="18">
        <f t="shared" si="32"/>
        <v>695714.32290000003</v>
      </c>
      <c r="K25" s="19">
        <f t="shared" si="32"/>
        <v>0.99999999999999989</v>
      </c>
      <c r="L25" s="16">
        <f t="shared" si="32"/>
        <v>2</v>
      </c>
      <c r="M25" s="17">
        <f t="shared" si="32"/>
        <v>1</v>
      </c>
      <c r="N25" s="18">
        <f t="shared" si="32"/>
        <v>22416.6</v>
      </c>
      <c r="O25" s="18">
        <f t="shared" si="32"/>
        <v>27124.085999999999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4" customFormat="1" ht="18" customHeight="1" x14ac:dyDescent="0.25">
      <c r="B26" s="25"/>
      <c r="H26" s="25"/>
      <c r="N26" s="25"/>
    </row>
    <row r="27" spans="1:31" s="47" customFormat="1" ht="34.4" hidden="1" customHeight="1" x14ac:dyDescent="0.25">
      <c r="A27" s="142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99999999999999" hidden="1" customHeight="1" x14ac:dyDescent="0.25">
      <c r="A28" s="144" t="str">
        <f>'CONTRACTACIO 1r TR 2023'!A28:Q28</f>
        <v>https://bcnroc.ajuntament.barcelona.cat/jspui/bitstream/11703/128073/5/GM_pressupost-general_2023.pdf#page=269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5" customHeight="1" x14ac:dyDescent="0.35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5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4">
      <c r="A32" s="120"/>
      <c r="B32" s="127"/>
      <c r="C32" s="128"/>
      <c r="D32" s="128"/>
      <c r="E32" s="128"/>
      <c r="F32" s="129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5" customHeight="1" thickBot="1" x14ac:dyDescent="0.4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5">
      <c r="A34" s="39" t="s">
        <v>25</v>
      </c>
      <c r="B34" s="9">
        <f t="shared" ref="B34:B45" si="33">B13+G13+L13+Q13+AA13+V13</f>
        <v>2</v>
      </c>
      <c r="C34" s="8">
        <f t="shared" ref="C34:C45" si="34">IF(B34,B34/$B$46,"")</f>
        <v>5.7142857142857141E-2</v>
      </c>
      <c r="D34" s="10">
        <f t="shared" ref="D34:D45" si="35">D13+I13+N13+S13+AC13+X13</f>
        <v>59768</v>
      </c>
      <c r="E34" s="11">
        <f t="shared" ref="E34:E45" si="36">E13+J13+O13+T13+AD13+Y13</f>
        <v>72319.28</v>
      </c>
      <c r="F34" s="21">
        <f t="shared" ref="F34:F42" si="37">IF(E34,E34/$E$46,"")</f>
        <v>0.10004902770738752</v>
      </c>
      <c r="J34" s="99" t="s">
        <v>3</v>
      </c>
      <c r="K34" s="100"/>
      <c r="L34" s="54">
        <f>B25</f>
        <v>0</v>
      </c>
      <c r="M34" s="8" t="str">
        <f t="shared" ref="M34:M39" si="38">IF(L34,L34/$L$40,"")</f>
        <v/>
      </c>
      <c r="N34" s="55">
        <f>D25</f>
        <v>0</v>
      </c>
      <c r="O34" s="55">
        <f>E25</f>
        <v>0</v>
      </c>
      <c r="P34" s="56" t="str">
        <f t="shared" ref="P34:P39" si="39">IF(O34,O34/$O$40,"")</f>
        <v/>
      </c>
    </row>
    <row r="35" spans="1:33" s="24" customFormat="1" ht="30" customHeight="1" x14ac:dyDescent="0.35">
      <c r="A35" s="41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95" t="s">
        <v>1</v>
      </c>
      <c r="K35" s="96"/>
      <c r="L35" s="57">
        <f>G25</f>
        <v>33</v>
      </c>
      <c r="M35" s="8">
        <f t="shared" si="38"/>
        <v>0.94285714285714284</v>
      </c>
      <c r="N35" s="58">
        <f>I25</f>
        <v>577063.9</v>
      </c>
      <c r="O35" s="58">
        <f>J25</f>
        <v>695714.32290000003</v>
      </c>
      <c r="P35" s="56">
        <f t="shared" si="39"/>
        <v>0.96247558836659375</v>
      </c>
    </row>
    <row r="36" spans="1:33" ht="30" customHeight="1" x14ac:dyDescent="0.35">
      <c r="A36" s="41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4"/>
      <c r="J36" s="95" t="s">
        <v>2</v>
      </c>
      <c r="K36" s="96"/>
      <c r="L36" s="57">
        <f>L25</f>
        <v>2</v>
      </c>
      <c r="M36" s="8">
        <f t="shared" si="38"/>
        <v>5.7142857142857141E-2</v>
      </c>
      <c r="N36" s="58">
        <f>N25</f>
        <v>22416.6</v>
      </c>
      <c r="O36" s="58">
        <f>O25</f>
        <v>27124.085999999999</v>
      </c>
      <c r="P36" s="56">
        <f t="shared" si="39"/>
        <v>3.7524411633406217E-2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5">
      <c r="A37" s="41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4"/>
      <c r="J37" s="95" t="s">
        <v>34</v>
      </c>
      <c r="K37" s="96"/>
      <c r="L37" s="57">
        <f>Q25</f>
        <v>0</v>
      </c>
      <c r="M37" s="8" t="str">
        <f t="shared" si="38"/>
        <v/>
      </c>
      <c r="N37" s="58">
        <f>S25</f>
        <v>0</v>
      </c>
      <c r="O37" s="58">
        <f>T25</f>
        <v>0</v>
      </c>
      <c r="P37" s="56" t="str">
        <f t="shared" si="3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4"/>
      <c r="J38" s="95" t="s">
        <v>5</v>
      </c>
      <c r="K38" s="96"/>
      <c r="L38" s="57">
        <f>V25</f>
        <v>0</v>
      </c>
      <c r="M38" s="8" t="str">
        <f t="shared" si="38"/>
        <v/>
      </c>
      <c r="N38" s="58">
        <f>X25</f>
        <v>0</v>
      </c>
      <c r="O38" s="58">
        <f>Y25</f>
        <v>0</v>
      </c>
      <c r="P38" s="56" t="str">
        <f t="shared" si="3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5">
      <c r="A39" s="42" t="s">
        <v>33</v>
      </c>
      <c r="B39" s="15">
        <f t="shared" si="33"/>
        <v>2</v>
      </c>
      <c r="C39" s="8">
        <f t="shared" si="34"/>
        <v>5.7142857142857141E-2</v>
      </c>
      <c r="D39" s="13">
        <f t="shared" si="35"/>
        <v>220567.41</v>
      </c>
      <c r="E39" s="22">
        <f t="shared" si="36"/>
        <v>266886.57</v>
      </c>
      <c r="F39" s="21">
        <f t="shared" si="37"/>
        <v>0.36922023887211847</v>
      </c>
      <c r="G39" s="24"/>
      <c r="J39" s="95" t="s">
        <v>4</v>
      </c>
      <c r="K39" s="96"/>
      <c r="L39" s="57">
        <f>AA25</f>
        <v>0</v>
      </c>
      <c r="M39" s="8" t="str">
        <f t="shared" si="38"/>
        <v/>
      </c>
      <c r="N39" s="58">
        <f>AC25</f>
        <v>0</v>
      </c>
      <c r="O39" s="58">
        <f>AD25</f>
        <v>0</v>
      </c>
      <c r="P39" s="56" t="str">
        <f t="shared" si="3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4">
      <c r="A40" s="42" t="s">
        <v>28</v>
      </c>
      <c r="B40" s="12">
        <f t="shared" si="33"/>
        <v>1</v>
      </c>
      <c r="C40" s="8">
        <f t="shared" si="34"/>
        <v>2.8571428571428571E-2</v>
      </c>
      <c r="D40" s="13">
        <f t="shared" si="35"/>
        <v>17998.560000000001</v>
      </c>
      <c r="E40" s="14">
        <f t="shared" si="36"/>
        <v>21778.257600000001</v>
      </c>
      <c r="F40" s="21">
        <f t="shared" si="37"/>
        <v>3.0128805182256004E-2</v>
      </c>
      <c r="G40" s="24"/>
      <c r="J40" s="97" t="s">
        <v>0</v>
      </c>
      <c r="K40" s="98"/>
      <c r="L40" s="79">
        <f>SUM(L34:L39)</f>
        <v>35</v>
      </c>
      <c r="M40" s="17">
        <f>SUM(M34:M39)</f>
        <v>1</v>
      </c>
      <c r="N40" s="80">
        <f>SUM(N34:N39)</f>
        <v>599480.5</v>
      </c>
      <c r="O40" s="81">
        <f>SUM(O34:O39)</f>
        <v>722838.40890000004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5">
      <c r="A41" s="43" t="s">
        <v>29</v>
      </c>
      <c r="B41" s="12">
        <f t="shared" si="33"/>
        <v>30</v>
      </c>
      <c r="C41" s="8">
        <f t="shared" si="34"/>
        <v>0.8571428571428571</v>
      </c>
      <c r="D41" s="13">
        <f t="shared" si="35"/>
        <v>301146.52999999997</v>
      </c>
      <c r="E41" s="14">
        <f t="shared" si="36"/>
        <v>361854.30129999999</v>
      </c>
      <c r="F41" s="21">
        <f t="shared" si="37"/>
        <v>0.50060192823823813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5">
      <c r="A43" s="76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5">
      <c r="A44" s="88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5">
      <c r="A45" s="88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4">
      <c r="A46" s="61" t="s">
        <v>0</v>
      </c>
      <c r="B46" s="16">
        <f>SUM(B34:B45)</f>
        <v>35</v>
      </c>
      <c r="C46" s="17">
        <f>SUM(C34:C45)</f>
        <v>1</v>
      </c>
      <c r="D46" s="18">
        <f>SUM(D34:D45)</f>
        <v>599480.5</v>
      </c>
      <c r="E46" s="18">
        <f>SUM(E34:E45)</f>
        <v>722838.40889999992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5" customHeight="1" x14ac:dyDescent="0.35">
      <c r="B48" s="25"/>
      <c r="H48" s="25"/>
      <c r="N48" s="25"/>
    </row>
    <row r="49" spans="2:14" s="24" customForma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2:21" s="24" customFormat="1" x14ac:dyDescent="0.35">
      <c r="B97" s="25"/>
      <c r="H97" s="25"/>
      <c r="N97" s="25"/>
    </row>
    <row r="98" spans="2:21" s="24" customFormat="1" x14ac:dyDescent="0.35">
      <c r="B98" s="25"/>
      <c r="H98" s="25"/>
      <c r="N98" s="25"/>
    </row>
    <row r="99" spans="2:21" s="24" customFormat="1" x14ac:dyDescent="0.35">
      <c r="B99" s="25"/>
      <c r="H99" s="25"/>
      <c r="N99" s="25"/>
    </row>
    <row r="100" spans="2:21" s="24" customFormat="1" x14ac:dyDescent="0.35">
      <c r="B100" s="25"/>
      <c r="H100" s="25"/>
      <c r="N100" s="25"/>
    </row>
    <row r="101" spans="2:21" s="24" customFormat="1" x14ac:dyDescent="0.35">
      <c r="B101" s="25"/>
      <c r="H101" s="25"/>
      <c r="N101" s="25"/>
    </row>
    <row r="102" spans="2:21" s="24" customFormat="1" x14ac:dyDescent="0.35">
      <c r="B102" s="25"/>
      <c r="H102" s="25"/>
      <c r="N102" s="25"/>
    </row>
    <row r="103" spans="2:21" s="24" customFormat="1" x14ac:dyDescent="0.35">
      <c r="B103" s="25"/>
      <c r="H103" s="25"/>
      <c r="N103" s="25"/>
    </row>
    <row r="104" spans="2:21" s="24" customFormat="1" x14ac:dyDescent="0.35">
      <c r="B104" s="25"/>
      <c r="H104" s="25"/>
      <c r="N104" s="25"/>
    </row>
    <row r="105" spans="2:21" s="24" customFormat="1" x14ac:dyDescent="0.35">
      <c r="B105" s="25"/>
      <c r="H105" s="25"/>
      <c r="N105" s="25"/>
    </row>
    <row r="106" spans="2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6" zoomScale="80" zoomScaleNormal="80" workbookViewId="0">
      <selection activeCell="J7" sqref="J7"/>
    </sheetView>
  </sheetViews>
  <sheetFormatPr defaultColWidth="9.1796875" defaultRowHeight="14.5" x14ac:dyDescent="0.35"/>
  <cols>
    <col min="1" max="1" width="26.1796875" style="26" customWidth="1"/>
    <col min="2" max="2" width="11.54296875" style="59" customWidth="1"/>
    <col min="3" max="3" width="10.54296875" style="26" customWidth="1"/>
    <col min="4" max="4" width="19.1796875" style="26" customWidth="1"/>
    <col min="5" max="5" width="18.1796875" style="26" customWidth="1"/>
    <col min="6" max="6" width="11.453125" style="26" customWidth="1"/>
    <col min="7" max="7" width="9.453125" style="26" customWidth="1"/>
    <col min="8" max="8" width="10.81640625" style="59" customWidth="1"/>
    <col min="9" max="9" width="17.453125" style="26" customWidth="1"/>
    <col min="10" max="10" width="20" style="26" customWidth="1"/>
    <col min="11" max="12" width="11.453125" style="26" customWidth="1"/>
    <col min="13" max="13" width="10.54296875" style="26" customWidth="1"/>
    <col min="14" max="14" width="18.81640625" style="59" customWidth="1"/>
    <col min="15" max="15" width="19.54296875" style="26" customWidth="1"/>
    <col min="16" max="16" width="11.453125" style="26" customWidth="1"/>
    <col min="17" max="17" width="9.1796875" style="26" customWidth="1"/>
    <col min="18" max="18" width="11" style="26" customWidth="1"/>
    <col min="19" max="19" width="18.81640625" style="26" customWidth="1"/>
    <col min="20" max="20" width="19.54296875" style="26" customWidth="1"/>
    <col min="21" max="21" width="11.1796875" style="26" customWidth="1"/>
    <col min="22" max="22" width="9" style="26" customWidth="1"/>
    <col min="23" max="23" width="10" style="26" customWidth="1"/>
    <col min="24" max="24" width="19" style="26" customWidth="1"/>
    <col min="25" max="25" width="17.453125" style="26" customWidth="1"/>
    <col min="26" max="26" width="9.54296875" style="26" customWidth="1"/>
    <col min="27" max="27" width="9.1796875" style="26" customWidth="1"/>
    <col min="28" max="28" width="10.81640625" style="26" customWidth="1"/>
    <col min="29" max="29" width="18.1796875" style="26" customWidth="1"/>
    <col min="30" max="30" width="18.81640625" style="26" customWidth="1"/>
    <col min="31" max="31" width="10.81640625" style="26" customWidth="1"/>
    <col min="32" max="16384" width="9.17968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9" customHeight="1" x14ac:dyDescent="0.25">
      <c r="B4" s="25"/>
      <c r="H4" s="25"/>
      <c r="N4" s="25"/>
    </row>
    <row r="5" spans="1:31" s="24" customFormat="1" ht="30.75" customHeight="1" x14ac:dyDescent="0.35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39</v>
      </c>
      <c r="B7" s="30" t="s">
        <v>58</v>
      </c>
      <c r="C7" s="31"/>
      <c r="D7" s="31"/>
      <c r="E7" s="31"/>
      <c r="F7" s="31"/>
      <c r="H7" s="69"/>
      <c r="I7" s="84" t="s">
        <v>46</v>
      </c>
      <c r="J7" s="85">
        <v>45199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2023'!B8</f>
        <v>BARCELONA REGIONAL AGÈNCIA DESENVOLUPAMENT URBÀ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0.149999999999999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4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4">
      <c r="A12" s="137"/>
      <c r="B12" s="32" t="s">
        <v>7</v>
      </c>
      <c r="C12" s="33" t="s">
        <v>8</v>
      </c>
      <c r="D12" s="34" t="s">
        <v>43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>
        <v>1</v>
      </c>
      <c r="M18" s="62">
        <f t="shared" si="4"/>
        <v>1</v>
      </c>
      <c r="N18" s="65">
        <v>56047.43</v>
      </c>
      <c r="O18" s="66">
        <v>67817.39</v>
      </c>
      <c r="P18" s="63">
        <f t="shared" si="5"/>
        <v>1</v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16</v>
      </c>
      <c r="H20" s="62">
        <f t="shared" si="2"/>
        <v>1</v>
      </c>
      <c r="I20" s="65">
        <v>140542.45000000001</v>
      </c>
      <c r="J20" s="66">
        <v>170056.36</v>
      </c>
      <c r="K20" s="63">
        <f t="shared" si="3"/>
        <v>1</v>
      </c>
      <c r="L20" s="64"/>
      <c r="M20" s="62" t="str">
        <f t="shared" si="4"/>
        <v/>
      </c>
      <c r="N20" s="65"/>
      <c r="O20" s="66"/>
      <c r="P20" s="63" t="str">
        <f t="shared" si="5"/>
        <v/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40" hidden="1" customHeight="1" x14ac:dyDescent="0.25">
      <c r="A21" s="44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40" customHeight="1" x14ac:dyDescent="0.2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40" customHeight="1" x14ac:dyDescent="0.35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5">
      <c r="A24" s="90" t="s">
        <v>52</v>
      </c>
      <c r="B24" s="64"/>
      <c r="C24" s="62" t="str">
        <f t="shared" ref="C24" si="1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13">IF(G24,G24/$G$25,"")</f>
        <v/>
      </c>
      <c r="I24" s="65"/>
      <c r="J24" s="66"/>
      <c r="K24" s="63" t="str">
        <f t="shared" ref="K24" si="14">IF(J24,J24/$J$25,"")</f>
        <v/>
      </c>
      <c r="L24" s="64"/>
      <c r="M24" s="62" t="str">
        <f t="shared" ref="M24" si="15">IF(L24,L24/$L$25,"")</f>
        <v/>
      </c>
      <c r="N24" s="65"/>
      <c r="O24" s="66"/>
      <c r="P24" s="63" t="str">
        <f t="shared" ref="P24" si="16">IF(O24,O24/$O$25,"")</f>
        <v/>
      </c>
      <c r="Q24" s="64"/>
      <c r="R24" s="62" t="str">
        <f t="shared" ref="R24" si="1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18">IF(V24,V24/$V$25,"")</f>
        <v/>
      </c>
      <c r="X24" s="65"/>
      <c r="Y24" s="66"/>
      <c r="Z24" s="63" t="str">
        <f t="shared" ref="Z24" si="19">IF(Y24,Y24/$Y$25,"")</f>
        <v/>
      </c>
      <c r="AA24" s="64"/>
      <c r="AB24" s="20" t="str">
        <f t="shared" ref="AB24" si="20">IF(AA24,AA24/$AA$25,"")</f>
        <v/>
      </c>
      <c r="AC24" s="65"/>
      <c r="AD24" s="66"/>
      <c r="AE24" s="63" t="str">
        <f t="shared" ref="AE24" si="21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16</v>
      </c>
      <c r="H25" s="17">
        <f t="shared" si="22"/>
        <v>1</v>
      </c>
      <c r="I25" s="18">
        <f t="shared" si="22"/>
        <v>140542.45000000001</v>
      </c>
      <c r="J25" s="18">
        <f t="shared" si="22"/>
        <v>170056.36</v>
      </c>
      <c r="K25" s="19">
        <f t="shared" si="22"/>
        <v>1</v>
      </c>
      <c r="L25" s="16">
        <f t="shared" si="22"/>
        <v>1</v>
      </c>
      <c r="M25" s="17">
        <f t="shared" si="22"/>
        <v>1</v>
      </c>
      <c r="N25" s="18">
        <f t="shared" si="22"/>
        <v>56047.43</v>
      </c>
      <c r="O25" s="18">
        <f t="shared" si="22"/>
        <v>67817.39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4" customFormat="1" ht="18.75" customHeight="1" x14ac:dyDescent="0.35">
      <c r="B26" s="25"/>
      <c r="H26" s="25"/>
      <c r="N26" s="25"/>
    </row>
    <row r="27" spans="1:31" s="47" customFormat="1" ht="34.4" hidden="1" customHeight="1" x14ac:dyDescent="0.25">
      <c r="A27" s="142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99999999999999" hidden="1" customHeight="1" x14ac:dyDescent="0.25">
      <c r="A28" s="144" t="str">
        <f>'CONTRACTACIO 1r TR 2023'!A28:Q28</f>
        <v>https://bcnroc.ajuntament.barcelona.cat/jspui/bitstream/11703/128073/5/GM_pressupost-general_2023.pdf#page=269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5" customHeight="1" x14ac:dyDescent="0.35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4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5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4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5" customHeight="1" thickBot="1" x14ac:dyDescent="0.4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5">
      <c r="A34" s="39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99" t="s">
        <v>3</v>
      </c>
      <c r="K34" s="100"/>
      <c r="L34" s="54">
        <f>B25</f>
        <v>0</v>
      </c>
      <c r="M34" s="8" t="str">
        <f>IF(L34,L34/$L$40,"")</f>
        <v/>
      </c>
      <c r="N34" s="55">
        <f>D25</f>
        <v>0</v>
      </c>
      <c r="O34" s="55">
        <f>E25</f>
        <v>0</v>
      </c>
      <c r="P34" s="56" t="str">
        <f>IF(O34,O34/$O$40,"")</f>
        <v/>
      </c>
    </row>
    <row r="35" spans="1:33" s="24" customFormat="1" ht="30" customHeight="1" x14ac:dyDescent="0.35">
      <c r="A35" s="41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95" t="s">
        <v>1</v>
      </c>
      <c r="K35" s="96"/>
      <c r="L35" s="57">
        <f>G25</f>
        <v>16</v>
      </c>
      <c r="M35" s="8">
        <f>IF(L35,L35/$L$40,"")</f>
        <v>0.94117647058823528</v>
      </c>
      <c r="N35" s="58">
        <f>I25</f>
        <v>140542.45000000001</v>
      </c>
      <c r="O35" s="58">
        <f>J25</f>
        <v>170056.36</v>
      </c>
      <c r="P35" s="56">
        <f>IF(O35,O35/$O$40,"")</f>
        <v>0.71490174935233497</v>
      </c>
    </row>
    <row r="36" spans="1:33" ht="30" customHeight="1" x14ac:dyDescent="0.35">
      <c r="A36" s="41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4"/>
      <c r="J36" s="95" t="s">
        <v>2</v>
      </c>
      <c r="K36" s="96"/>
      <c r="L36" s="57">
        <f>L25</f>
        <v>1</v>
      </c>
      <c r="M36" s="8">
        <f>IF(L36,L36/$L$40,"")</f>
        <v>5.8823529411764705E-2</v>
      </c>
      <c r="N36" s="58">
        <f>N25</f>
        <v>56047.43</v>
      </c>
      <c r="O36" s="58">
        <f>O25</f>
        <v>67817.39</v>
      </c>
      <c r="P36" s="56">
        <f>IF(O36,O36/$O$40,"")</f>
        <v>0.28509825064766497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5">
      <c r="A37" s="41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4"/>
      <c r="J37" s="95" t="s">
        <v>34</v>
      </c>
      <c r="K37" s="96"/>
      <c r="L37" s="57">
        <f>Q25</f>
        <v>0</v>
      </c>
      <c r="M37" s="8" t="str">
        <f>IF(L37,L37/$L$40,"")</f>
        <v/>
      </c>
      <c r="N37" s="58">
        <f>S25</f>
        <v>0</v>
      </c>
      <c r="O37" s="58">
        <f>T25</f>
        <v>0</v>
      </c>
      <c r="P37" s="56" t="str">
        <f>IF(O37,O37/$O$40,"")</f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4"/>
      <c r="J38" s="95" t="s">
        <v>5</v>
      </c>
      <c r="K38" s="96"/>
      <c r="L38" s="57">
        <f>V25</f>
        <v>0</v>
      </c>
      <c r="M38" s="8" t="str">
        <f>IF(L38,L38/$L$40,"")</f>
        <v/>
      </c>
      <c r="N38" s="58">
        <f>X25</f>
        <v>0</v>
      </c>
      <c r="O38" s="58">
        <f>Y25</f>
        <v>0</v>
      </c>
      <c r="P38" s="56" t="str">
        <f>IF(O38,O38/$O$40,"")</f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5">
      <c r="A39" s="42" t="s">
        <v>33</v>
      </c>
      <c r="B39" s="15">
        <f t="shared" si="23"/>
        <v>1</v>
      </c>
      <c r="C39" s="8">
        <f t="shared" si="24"/>
        <v>5.8823529411764705E-2</v>
      </c>
      <c r="D39" s="13">
        <f t="shared" si="25"/>
        <v>56047.43</v>
      </c>
      <c r="E39" s="22">
        <f t="shared" si="26"/>
        <v>67817.39</v>
      </c>
      <c r="F39" s="21">
        <f t="shared" si="27"/>
        <v>0.28509825064766497</v>
      </c>
      <c r="G39" s="24"/>
      <c r="J39" s="95" t="s">
        <v>4</v>
      </c>
      <c r="K39" s="96"/>
      <c r="L39" s="57">
        <f>AA25</f>
        <v>0</v>
      </c>
      <c r="M39" s="8" t="str">
        <f t="shared" ref="M39" si="28">IF(L39,L39/$L$40,"")</f>
        <v/>
      </c>
      <c r="N39" s="58">
        <f>AC25</f>
        <v>0</v>
      </c>
      <c r="O39" s="58">
        <f>AD25</f>
        <v>0</v>
      </c>
      <c r="P39" s="56" t="str">
        <f t="shared" ref="P39" si="29">IF(O39,O39/$O$40,"")</f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4">
      <c r="A40" s="42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14">
        <f t="shared" si="26"/>
        <v>0</v>
      </c>
      <c r="F40" s="21" t="str">
        <f t="shared" si="27"/>
        <v/>
      </c>
      <c r="G40" s="24"/>
      <c r="J40" s="97" t="s">
        <v>0</v>
      </c>
      <c r="K40" s="98"/>
      <c r="L40" s="79">
        <f>SUM(L34:L39)</f>
        <v>17</v>
      </c>
      <c r="M40" s="17">
        <f>SUM(M34:M39)</f>
        <v>1</v>
      </c>
      <c r="N40" s="80">
        <f>SUM(N34:N39)</f>
        <v>196589.88</v>
      </c>
      <c r="O40" s="81">
        <f>SUM(O34:O39)</f>
        <v>237873.75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5">
      <c r="A41" s="43" t="s">
        <v>29</v>
      </c>
      <c r="B41" s="12">
        <f t="shared" si="23"/>
        <v>16</v>
      </c>
      <c r="C41" s="8">
        <f t="shared" si="24"/>
        <v>0.94117647058823528</v>
      </c>
      <c r="D41" s="13">
        <f t="shared" si="25"/>
        <v>140542.45000000001</v>
      </c>
      <c r="E41" s="14">
        <f t="shared" si="26"/>
        <v>170056.36</v>
      </c>
      <c r="F41" s="21">
        <f t="shared" si="27"/>
        <v>0.71490174935233497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5">
      <c r="A43" s="76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5">
      <c r="A44" s="88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5">
      <c r="A45" s="90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4">
      <c r="A46" s="61" t="s">
        <v>0</v>
      </c>
      <c r="B46" s="16">
        <f>SUM(B34:B45)</f>
        <v>17</v>
      </c>
      <c r="C46" s="17">
        <f>SUM(C34:C45)</f>
        <v>1</v>
      </c>
      <c r="D46" s="18">
        <f>SUM(D34:D45)</f>
        <v>196589.88</v>
      </c>
      <c r="E46" s="18">
        <f>SUM(E34:E45)</f>
        <v>237873.75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5" customHeight="1" x14ac:dyDescent="0.35">
      <c r="B48" s="25"/>
      <c r="H48" s="25"/>
      <c r="N48" s="25"/>
    </row>
    <row r="49" spans="2:14" s="24" customForma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2:21" s="24" customFormat="1" x14ac:dyDescent="0.35">
      <c r="B97" s="25"/>
      <c r="H97" s="25"/>
      <c r="N97" s="25"/>
    </row>
    <row r="98" spans="2:21" s="24" customFormat="1" x14ac:dyDescent="0.35">
      <c r="B98" s="25"/>
      <c r="H98" s="25"/>
      <c r="N98" s="25"/>
    </row>
    <row r="99" spans="2:21" s="24" customFormat="1" x14ac:dyDescent="0.35">
      <c r="B99" s="25"/>
      <c r="H99" s="25"/>
      <c r="N99" s="25"/>
    </row>
    <row r="100" spans="2:21" s="24" customFormat="1" x14ac:dyDescent="0.35">
      <c r="B100" s="25"/>
      <c r="H100" s="25"/>
      <c r="N100" s="25"/>
    </row>
    <row r="101" spans="2:21" s="24" customFormat="1" x14ac:dyDescent="0.35">
      <c r="B101" s="25"/>
      <c r="H101" s="25"/>
      <c r="N101" s="25"/>
    </row>
    <row r="102" spans="2:21" s="24" customFormat="1" x14ac:dyDescent="0.35">
      <c r="B102" s="25"/>
      <c r="H102" s="25"/>
      <c r="N102" s="25"/>
    </row>
    <row r="103" spans="2:21" s="24" customFormat="1" x14ac:dyDescent="0.35">
      <c r="B103" s="25"/>
      <c r="H103" s="25"/>
      <c r="N103" s="25"/>
    </row>
    <row r="104" spans="2:21" s="24" customFormat="1" x14ac:dyDescent="0.35">
      <c r="B104" s="25"/>
      <c r="H104" s="25"/>
      <c r="N104" s="25"/>
    </row>
    <row r="105" spans="2:21" s="24" customFormat="1" x14ac:dyDescent="0.35">
      <c r="B105" s="25"/>
      <c r="H105" s="25"/>
      <c r="N105" s="25"/>
    </row>
    <row r="106" spans="2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="80" zoomScaleNormal="80" workbookViewId="0">
      <selection activeCell="O13" sqref="O13"/>
    </sheetView>
  </sheetViews>
  <sheetFormatPr defaultColWidth="9.1796875" defaultRowHeight="14.5" x14ac:dyDescent="0.35"/>
  <cols>
    <col min="1" max="1" width="26.1796875" style="26" customWidth="1"/>
    <col min="2" max="2" width="11.54296875" style="59" customWidth="1"/>
    <col min="3" max="3" width="10.54296875" style="26" customWidth="1"/>
    <col min="4" max="4" width="19.1796875" style="26" customWidth="1"/>
    <col min="5" max="5" width="18.1796875" style="26" customWidth="1"/>
    <col min="6" max="6" width="11.453125" style="26" customWidth="1"/>
    <col min="7" max="7" width="9.453125" style="26" customWidth="1"/>
    <col min="8" max="8" width="10.81640625" style="59" customWidth="1"/>
    <col min="9" max="9" width="17.453125" style="26" customWidth="1"/>
    <col min="10" max="10" width="20" style="26" customWidth="1"/>
    <col min="11" max="12" width="11.453125" style="26" customWidth="1"/>
    <col min="13" max="13" width="10.54296875" style="26" customWidth="1"/>
    <col min="14" max="14" width="18.81640625" style="59" customWidth="1"/>
    <col min="15" max="15" width="19.54296875" style="26" customWidth="1"/>
    <col min="16" max="16" width="11.453125" style="26" customWidth="1"/>
    <col min="17" max="17" width="9.1796875" style="26" customWidth="1"/>
    <col min="18" max="18" width="11" style="26" customWidth="1"/>
    <col min="19" max="19" width="18.81640625" style="26" customWidth="1"/>
    <col min="20" max="20" width="19.54296875" style="26" customWidth="1"/>
    <col min="21" max="21" width="11.1796875" style="26" customWidth="1"/>
    <col min="22" max="22" width="9" style="26" customWidth="1"/>
    <col min="23" max="23" width="10" style="26" customWidth="1"/>
    <col min="24" max="24" width="19" style="26" customWidth="1"/>
    <col min="25" max="25" width="17.453125" style="26" customWidth="1"/>
    <col min="26" max="26" width="9.54296875" style="26" customWidth="1"/>
    <col min="27" max="27" width="9.1796875" style="26" customWidth="1"/>
    <col min="28" max="28" width="10.81640625" style="26" customWidth="1"/>
    <col min="29" max="29" width="18.1796875" style="26" customWidth="1"/>
    <col min="30" max="30" width="18.81640625" style="26" customWidth="1"/>
    <col min="31" max="31" width="10.81640625" style="26" customWidth="1"/>
    <col min="32" max="16384" width="9.17968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9" customHeight="1" x14ac:dyDescent="0.25">
      <c r="B4" s="25"/>
      <c r="H4" s="25"/>
      <c r="N4" s="25"/>
    </row>
    <row r="5" spans="1:31" s="24" customFormat="1" ht="30.75" customHeight="1" x14ac:dyDescent="0.35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40</v>
      </c>
      <c r="B7" s="30" t="s">
        <v>59</v>
      </c>
      <c r="C7" s="31"/>
      <c r="D7" s="31"/>
      <c r="E7" s="31"/>
      <c r="F7" s="31"/>
      <c r="H7" s="69"/>
      <c r="I7" s="84" t="s">
        <v>46</v>
      </c>
      <c r="J7" s="85">
        <v>45291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2023'!B8</f>
        <v>BARCELONA REGIONAL AGÈNCIA DESENVOLUPAMENT URBÀ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4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4">
      <c r="A12" s="137"/>
      <c r="B12" s="32" t="s">
        <v>7</v>
      </c>
      <c r="C12" s="33" t="s">
        <v>8</v>
      </c>
      <c r="D12" s="34" t="s">
        <v>44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>
        <v>1</v>
      </c>
      <c r="M13" s="20">
        <f>IF(L13,L13/$L$25,"")</f>
        <v>1</v>
      </c>
      <c r="N13" s="4">
        <v>97380.85</v>
      </c>
      <c r="O13" s="5">
        <v>117830.83</v>
      </c>
      <c r="P13" s="21">
        <f>IF(O13,O13/$O$25,"")</f>
        <v>1</v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0" customFormat="1" ht="36" customHeight="1" x14ac:dyDescent="0.3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>IF(L18,L18/$L$25,"")</f>
        <v/>
      </c>
      <c r="N18" s="65"/>
      <c r="O18" s="66"/>
      <c r="P18" s="63" t="str">
        <f>IF(O18,O18/$O$25,"")</f>
        <v/>
      </c>
      <c r="Q18" s="67"/>
      <c r="R18" s="62" t="str">
        <f t="shared" si="4"/>
        <v/>
      </c>
      <c r="S18" s="65"/>
      <c r="T18" s="66"/>
      <c r="U18" s="63" t="str">
        <f t="shared" si="5"/>
        <v/>
      </c>
      <c r="V18" s="67"/>
      <c r="W18" s="62" t="str">
        <f t="shared" si="6"/>
        <v/>
      </c>
      <c r="X18" s="65"/>
      <c r="Y18" s="66"/>
      <c r="Z18" s="63" t="str">
        <f t="shared" si="7"/>
        <v/>
      </c>
      <c r="AA18" s="67"/>
      <c r="AB18" s="20" t="str">
        <f t="shared" si="8"/>
        <v/>
      </c>
      <c r="AC18" s="65"/>
      <c r="AD18" s="66"/>
      <c r="AE18" s="63" t="str">
        <f t="shared" si="9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10</v>
      </c>
      <c r="H20" s="62">
        <f t="shared" si="2"/>
        <v>1</v>
      </c>
      <c r="I20" s="65">
        <v>82758.81</v>
      </c>
      <c r="J20" s="66">
        <v>100138.16</v>
      </c>
      <c r="K20" s="63">
        <f t="shared" si="3"/>
        <v>1</v>
      </c>
      <c r="L20" s="64"/>
      <c r="M20" s="62" t="str">
        <f>IF(L20,L20/$L$25,"")</f>
        <v/>
      </c>
      <c r="N20" s="65"/>
      <c r="O20" s="66"/>
      <c r="P20" s="63" t="str">
        <f>IF(O20,O20/$O$25,"")</f>
        <v/>
      </c>
      <c r="Q20" s="64"/>
      <c r="R20" s="62" t="str">
        <f t="shared" si="4"/>
        <v/>
      </c>
      <c r="S20" s="65"/>
      <c r="T20" s="66"/>
      <c r="U20" s="63" t="str">
        <f t="shared" si="5"/>
        <v/>
      </c>
      <c r="V20" s="64"/>
      <c r="W20" s="62" t="str">
        <f t="shared" si="6"/>
        <v/>
      </c>
      <c r="X20" s="65"/>
      <c r="Y20" s="66"/>
      <c r="Z20" s="63" t="str">
        <f t="shared" si="7"/>
        <v/>
      </c>
      <c r="AA20" s="64"/>
      <c r="AB20" s="20" t="str">
        <f t="shared" si="8"/>
        <v/>
      </c>
      <c r="AC20" s="65"/>
      <c r="AD20" s="66"/>
      <c r="AE20" s="63" t="str">
        <f t="shared" si="9"/>
        <v/>
      </c>
    </row>
    <row r="21" spans="1:31" s="40" customFormat="1" ht="40" hidden="1" customHeight="1" x14ac:dyDescent="0.25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0" customFormat="1" ht="40" customHeight="1" x14ac:dyDescent="0.25">
      <c r="A22" s="76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0" customFormat="1" ht="40" customHeight="1" x14ac:dyDescent="0.35">
      <c r="A23" s="88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0" customFormat="1" ht="36" customHeight="1" x14ac:dyDescent="0.35">
      <c r="A24" s="90" t="s">
        <v>52</v>
      </c>
      <c r="B24" s="64"/>
      <c r="C24" s="62" t="str">
        <f t="shared" ref="C24" si="20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1">IF(G24,G24/$G$25,"")</f>
        <v/>
      </c>
      <c r="I24" s="65"/>
      <c r="J24" s="66"/>
      <c r="K24" s="63" t="str">
        <f t="shared" ref="K24" si="22">IF(J24,J24/$J$25,"")</f>
        <v/>
      </c>
      <c r="L24" s="64"/>
      <c r="M24" s="62" t="str">
        <f t="shared" ref="M24" si="23">IF(L24,L24/$L$25,"")</f>
        <v/>
      </c>
      <c r="N24" s="65"/>
      <c r="O24" s="66"/>
      <c r="P24" s="63" t="str">
        <f t="shared" ref="P24" si="24">IF(O24,O24/$O$25,"")</f>
        <v/>
      </c>
      <c r="Q24" s="64"/>
      <c r="R24" s="62" t="str">
        <f t="shared" ref="R24" si="25">IF(Q24,Q24/$Q$25,"")</f>
        <v/>
      </c>
      <c r="S24" s="65"/>
      <c r="T24" s="66"/>
      <c r="U24" s="63" t="str">
        <f t="shared" si="5"/>
        <v/>
      </c>
      <c r="V24" s="64"/>
      <c r="W24" s="62" t="str">
        <f t="shared" ref="W24" si="26">IF(V24,V24/$V$25,"")</f>
        <v/>
      </c>
      <c r="X24" s="65"/>
      <c r="Y24" s="66"/>
      <c r="Z24" s="63" t="str">
        <f t="shared" ref="Z24" si="27">IF(Y24,Y24/$Y$25,"")</f>
        <v/>
      </c>
      <c r="AA24" s="64"/>
      <c r="AB24" s="20" t="str">
        <f t="shared" ref="AB24" si="28">IF(AA24,AA24/$AA$25,"")</f>
        <v/>
      </c>
      <c r="AC24" s="65"/>
      <c r="AD24" s="66"/>
      <c r="AE24" s="63" t="str">
        <f t="shared" ref="AE24" si="29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10</v>
      </c>
      <c r="H25" s="17">
        <f t="shared" si="30"/>
        <v>1</v>
      </c>
      <c r="I25" s="18">
        <f t="shared" si="30"/>
        <v>82758.81</v>
      </c>
      <c r="J25" s="18">
        <f t="shared" si="30"/>
        <v>100138.16</v>
      </c>
      <c r="K25" s="19">
        <f t="shared" si="30"/>
        <v>1</v>
      </c>
      <c r="L25" s="16">
        <f t="shared" si="30"/>
        <v>1</v>
      </c>
      <c r="M25" s="17">
        <f t="shared" si="30"/>
        <v>1</v>
      </c>
      <c r="N25" s="18">
        <f t="shared" si="30"/>
        <v>97380.85</v>
      </c>
      <c r="O25" s="18">
        <f t="shared" si="30"/>
        <v>117830.83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4" customFormat="1" ht="18.75" customHeight="1" x14ac:dyDescent="0.25">
      <c r="B26" s="25"/>
      <c r="H26" s="25"/>
      <c r="N26" s="25"/>
    </row>
    <row r="27" spans="1:31" s="47" customFormat="1" ht="34.4" hidden="1" customHeight="1" x14ac:dyDescent="0.25">
      <c r="A27" s="142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99999999999999" hidden="1" customHeight="1" x14ac:dyDescent="0.25">
      <c r="A28" s="144" t="str">
        <f>'CONTRACTACIO 1r TR 2023'!A28:Q28</f>
        <v>https://bcnroc.ajuntament.barcelona.cat/jspui/bitstream/11703/128073/5/GM_pressupost-general_2023.pdf#page=269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5" customHeight="1" x14ac:dyDescent="0.35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4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5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4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5" customHeight="1" thickBot="1" x14ac:dyDescent="0.4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5">
      <c r="A34" s="39" t="s">
        <v>25</v>
      </c>
      <c r="B34" s="9">
        <f t="shared" ref="B34:B42" si="31">B13+G13+L13+Q13+AA13+V13</f>
        <v>1</v>
      </c>
      <c r="C34" s="8">
        <f t="shared" ref="C34:C45" si="32">IF(B34,B34/$B$46,"")</f>
        <v>9.0909090909090912E-2</v>
      </c>
      <c r="D34" s="10">
        <f t="shared" ref="D34:D42" si="33">D13+I13+N13+S13+AC13+X13</f>
        <v>97380.85</v>
      </c>
      <c r="E34" s="11">
        <f t="shared" ref="E34:E42" si="34">E13+J13+O13+T13+AD13+Y13</f>
        <v>117830.83</v>
      </c>
      <c r="F34" s="21">
        <f t="shared" ref="F34:F42" si="35">IF(E34,E34/$E$46,"")</f>
        <v>0.54058529151325607</v>
      </c>
      <c r="J34" s="99" t="s">
        <v>3</v>
      </c>
      <c r="K34" s="100"/>
      <c r="L34" s="54">
        <f>B25</f>
        <v>0</v>
      </c>
      <c r="M34" s="8" t="str">
        <f t="shared" ref="M34:M39" si="36">IF(L34,L34/$L$40,"")</f>
        <v/>
      </c>
      <c r="N34" s="55">
        <f>D25</f>
        <v>0</v>
      </c>
      <c r="O34" s="55">
        <f>E25</f>
        <v>0</v>
      </c>
      <c r="P34" s="56" t="str">
        <f t="shared" ref="P34:P39" si="37">IF(O34,O34/$O$40,"")</f>
        <v/>
      </c>
    </row>
    <row r="35" spans="1:33" s="24" customFormat="1" ht="30" customHeight="1" x14ac:dyDescent="0.35">
      <c r="A35" s="41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95" t="s">
        <v>1</v>
      </c>
      <c r="K35" s="96"/>
      <c r="L35" s="57">
        <f>G25</f>
        <v>10</v>
      </c>
      <c r="M35" s="8">
        <f t="shared" si="36"/>
        <v>0.90909090909090906</v>
      </c>
      <c r="N35" s="58">
        <f>I25</f>
        <v>82758.81</v>
      </c>
      <c r="O35" s="58">
        <f>J25</f>
        <v>100138.16</v>
      </c>
      <c r="P35" s="56">
        <f t="shared" si="37"/>
        <v>0.45941470848674393</v>
      </c>
    </row>
    <row r="36" spans="1:33" ht="30" customHeight="1" x14ac:dyDescent="0.35">
      <c r="A36" s="41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4"/>
      <c r="J36" s="95" t="s">
        <v>2</v>
      </c>
      <c r="K36" s="96"/>
      <c r="L36" s="57">
        <f>L25</f>
        <v>1</v>
      </c>
      <c r="M36" s="8">
        <f t="shared" si="36"/>
        <v>9.0909090909090912E-2</v>
      </c>
      <c r="N36" s="58">
        <f>N25</f>
        <v>97380.85</v>
      </c>
      <c r="O36" s="58">
        <f>O25</f>
        <v>117830.83</v>
      </c>
      <c r="P36" s="56">
        <f t="shared" si="37"/>
        <v>0.54058529151325607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5">
      <c r="A37" s="41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4"/>
      <c r="J37" s="95" t="s">
        <v>34</v>
      </c>
      <c r="K37" s="96"/>
      <c r="L37" s="57">
        <f>Q25</f>
        <v>0</v>
      </c>
      <c r="M37" s="8" t="str">
        <f t="shared" si="36"/>
        <v/>
      </c>
      <c r="N37" s="58">
        <f>S25</f>
        <v>0</v>
      </c>
      <c r="O37" s="58">
        <f>T25</f>
        <v>0</v>
      </c>
      <c r="P37" s="56" t="str">
        <f t="shared" si="37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4"/>
      <c r="J38" s="95" t="s">
        <v>5</v>
      </c>
      <c r="K38" s="96"/>
      <c r="L38" s="57">
        <f>V25</f>
        <v>0</v>
      </c>
      <c r="M38" s="8" t="str">
        <f t="shared" si="36"/>
        <v/>
      </c>
      <c r="N38" s="58">
        <f>X25</f>
        <v>0</v>
      </c>
      <c r="O38" s="58">
        <f>Y25</f>
        <v>0</v>
      </c>
      <c r="P38" s="56" t="str">
        <f t="shared" si="37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5">
      <c r="A39" s="42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4"/>
      <c r="J39" s="95" t="s">
        <v>4</v>
      </c>
      <c r="K39" s="96"/>
      <c r="L39" s="57">
        <f>AA25</f>
        <v>0</v>
      </c>
      <c r="M39" s="8" t="str">
        <f t="shared" si="36"/>
        <v/>
      </c>
      <c r="N39" s="58">
        <f>AC25</f>
        <v>0</v>
      </c>
      <c r="O39" s="58">
        <f>AD25</f>
        <v>0</v>
      </c>
      <c r="P39" s="56" t="str">
        <f t="shared" si="37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4">
      <c r="A40" s="42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14">
        <f t="shared" si="34"/>
        <v>0</v>
      </c>
      <c r="F40" s="21" t="str">
        <f t="shared" si="35"/>
        <v/>
      </c>
      <c r="G40" s="24"/>
      <c r="J40" s="97" t="s">
        <v>0</v>
      </c>
      <c r="K40" s="98"/>
      <c r="L40" s="79">
        <f>SUM(L34:L39)</f>
        <v>11</v>
      </c>
      <c r="M40" s="17">
        <f>SUM(M34:M39)</f>
        <v>1</v>
      </c>
      <c r="N40" s="80">
        <f>SUM(N34:N39)</f>
        <v>180139.66</v>
      </c>
      <c r="O40" s="81">
        <f>SUM(O34:O39)</f>
        <v>217968.99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5">
      <c r="A41" s="43" t="s">
        <v>29</v>
      </c>
      <c r="B41" s="12">
        <f t="shared" si="31"/>
        <v>10</v>
      </c>
      <c r="C41" s="8">
        <f t="shared" si="32"/>
        <v>0.90909090909090906</v>
      </c>
      <c r="D41" s="13">
        <f t="shared" si="33"/>
        <v>82758.81</v>
      </c>
      <c r="E41" s="14">
        <f t="shared" si="34"/>
        <v>100138.16</v>
      </c>
      <c r="F41" s="21">
        <f t="shared" si="35"/>
        <v>0.45941470848674393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5">
      <c r="A43" s="76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5">
      <c r="A44" s="88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5">
      <c r="A45" s="88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4">
      <c r="A46" s="61" t="s">
        <v>0</v>
      </c>
      <c r="B46" s="16">
        <f>SUM(B34:B45)</f>
        <v>11</v>
      </c>
      <c r="C46" s="17">
        <f>SUM(C34:C45)</f>
        <v>1</v>
      </c>
      <c r="D46" s="18">
        <f>SUM(D34:D45)</f>
        <v>180139.66</v>
      </c>
      <c r="E46" s="18">
        <f>SUM(E34:E45)</f>
        <v>217968.99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5" customHeight="1" x14ac:dyDescent="0.35">
      <c r="B48" s="25"/>
      <c r="H48" s="25"/>
      <c r="N48" s="25"/>
    </row>
    <row r="49" spans="2:14" s="24" customForma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2:21" s="24" customFormat="1" x14ac:dyDescent="0.35">
      <c r="B97" s="25"/>
      <c r="H97" s="25"/>
      <c r="N97" s="25"/>
    </row>
    <row r="98" spans="2:21" s="24" customFormat="1" x14ac:dyDescent="0.35">
      <c r="B98" s="25"/>
      <c r="H98" s="25"/>
      <c r="N98" s="25"/>
    </row>
    <row r="99" spans="2:21" s="24" customFormat="1" x14ac:dyDescent="0.35">
      <c r="B99" s="25"/>
      <c r="H99" s="25"/>
      <c r="N99" s="25"/>
    </row>
    <row r="100" spans="2:21" s="24" customFormat="1" x14ac:dyDescent="0.35">
      <c r="B100" s="25"/>
      <c r="H100" s="25"/>
      <c r="N100" s="25"/>
    </row>
    <row r="101" spans="2:21" s="24" customFormat="1" x14ac:dyDescent="0.35">
      <c r="B101" s="25"/>
      <c r="H101" s="25"/>
      <c r="N101" s="25"/>
    </row>
    <row r="102" spans="2:21" s="24" customFormat="1" x14ac:dyDescent="0.35">
      <c r="B102" s="25"/>
      <c r="H102" s="25"/>
      <c r="N102" s="25"/>
    </row>
    <row r="103" spans="2:21" s="24" customFormat="1" x14ac:dyDescent="0.35">
      <c r="B103" s="25"/>
      <c r="H103" s="25"/>
      <c r="N103" s="25"/>
    </row>
    <row r="104" spans="2:21" s="24" customFormat="1" x14ac:dyDescent="0.35">
      <c r="B104" s="25"/>
      <c r="H104" s="25"/>
      <c r="N104" s="25"/>
    </row>
    <row r="105" spans="2:21" s="24" customFormat="1" x14ac:dyDescent="0.35">
      <c r="B105" s="25"/>
      <c r="H105" s="25"/>
      <c r="N105" s="25"/>
    </row>
    <row r="106" spans="2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zoomScale="80" zoomScaleNormal="80" workbookViewId="0">
      <selection activeCell="J20" sqref="J20"/>
    </sheetView>
  </sheetViews>
  <sheetFormatPr defaultColWidth="9.1796875" defaultRowHeight="14.5" x14ac:dyDescent="0.35"/>
  <cols>
    <col min="1" max="1" width="30.453125" style="26" customWidth="1"/>
    <col min="2" max="2" width="11.1796875" style="59" customWidth="1"/>
    <col min="3" max="3" width="10.54296875" style="26" customWidth="1"/>
    <col min="4" max="4" width="19.1796875" style="26" customWidth="1"/>
    <col min="5" max="5" width="19.54296875" style="26" customWidth="1"/>
    <col min="6" max="6" width="11.453125" style="26" customWidth="1"/>
    <col min="7" max="7" width="9.453125" style="26" customWidth="1"/>
    <col min="8" max="8" width="10.81640625" style="59" customWidth="1"/>
    <col min="9" max="9" width="17.453125" style="26" customWidth="1"/>
    <col min="10" max="10" width="20" style="26" customWidth="1"/>
    <col min="11" max="11" width="11.453125" style="26" customWidth="1"/>
    <col min="12" max="12" width="11.54296875" style="26" customWidth="1"/>
    <col min="13" max="13" width="10.54296875" style="26" customWidth="1"/>
    <col min="14" max="14" width="20.1796875" style="59" customWidth="1"/>
    <col min="15" max="15" width="19.54296875" style="26" customWidth="1"/>
    <col min="16" max="16" width="11.453125" style="26" customWidth="1"/>
    <col min="17" max="17" width="9.1796875" style="26" customWidth="1"/>
    <col min="18" max="18" width="11" style="26" customWidth="1"/>
    <col min="19" max="19" width="18.81640625" style="26" customWidth="1"/>
    <col min="20" max="20" width="19.54296875" style="26" customWidth="1"/>
    <col min="21" max="21" width="11.1796875" style="26" customWidth="1"/>
    <col min="22" max="22" width="9" style="26" customWidth="1"/>
    <col min="23" max="23" width="10" style="26" customWidth="1"/>
    <col min="24" max="24" width="19" style="26" customWidth="1"/>
    <col min="25" max="25" width="15.453125" style="26" customWidth="1"/>
    <col min="26" max="26" width="9.54296875" style="26" customWidth="1"/>
    <col min="27" max="27" width="9.1796875" style="26" customWidth="1"/>
    <col min="28" max="28" width="10.81640625" style="26" customWidth="1"/>
    <col min="29" max="29" width="18.1796875" style="26" customWidth="1"/>
    <col min="30" max="30" width="18.81640625" style="26" customWidth="1"/>
    <col min="31" max="31" width="10.81640625" style="26" customWidth="1"/>
    <col min="32" max="16384" width="9.17968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5" x14ac:dyDescent="0.25">
      <c r="B4" s="25"/>
      <c r="H4" s="25"/>
      <c r="N4" s="25"/>
    </row>
    <row r="5" spans="1:31" s="24" customFormat="1" ht="30.75" customHeight="1" x14ac:dyDescent="0.35">
      <c r="A5" s="27" t="s">
        <v>37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53</v>
      </c>
      <c r="B7" s="30" t="s">
        <v>60</v>
      </c>
      <c r="C7" s="31"/>
      <c r="D7" s="31"/>
      <c r="E7" s="31"/>
      <c r="F7" s="31"/>
      <c r="H7" s="69"/>
      <c r="J7" s="31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2023'!B8</f>
        <v>BARCELONA REGIONAL AGÈNCIA DESENVOLUPAMENT URBÀ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45" t="s">
        <v>6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7"/>
    </row>
    <row r="11" spans="1:31" ht="30" customHeight="1" thickBot="1" x14ac:dyDescent="0.4">
      <c r="A11" s="148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3" t="s">
        <v>4</v>
      </c>
      <c r="W11" s="114"/>
      <c r="X11" s="114"/>
      <c r="Y11" s="114"/>
      <c r="Z11" s="115"/>
      <c r="AA11" s="116" t="s">
        <v>5</v>
      </c>
      <c r="AB11" s="117"/>
      <c r="AC11" s="117"/>
      <c r="AD11" s="117"/>
      <c r="AE11" s="118"/>
    </row>
    <row r="12" spans="1:31" ht="39" customHeight="1" thickBot="1" x14ac:dyDescent="0.4">
      <c r="A12" s="149"/>
      <c r="B12" s="32" t="s">
        <v>7</v>
      </c>
      <c r="C12" s="33" t="s">
        <v>8</v>
      </c>
      <c r="D12" s="34" t="s">
        <v>48</v>
      </c>
      <c r="E12" s="35" t="s">
        <v>49</v>
      </c>
      <c r="F12" s="36" t="s">
        <v>13</v>
      </c>
      <c r="G12" s="37" t="s">
        <v>7</v>
      </c>
      <c r="H12" s="33" t="s">
        <v>8</v>
      </c>
      <c r="I12" s="34" t="s">
        <v>48</v>
      </c>
      <c r="J12" s="35" t="s">
        <v>49</v>
      </c>
      <c r="K12" s="36" t="s">
        <v>13</v>
      </c>
      <c r="L12" s="37" t="s">
        <v>7</v>
      </c>
      <c r="M12" s="33" t="s">
        <v>8</v>
      </c>
      <c r="N12" s="34" t="s">
        <v>48</v>
      </c>
      <c r="O12" s="35" t="s">
        <v>49</v>
      </c>
      <c r="P12" s="36" t="s">
        <v>13</v>
      </c>
      <c r="Q12" s="37" t="s">
        <v>7</v>
      </c>
      <c r="R12" s="33" t="s">
        <v>8</v>
      </c>
      <c r="S12" s="34" t="s">
        <v>48</v>
      </c>
      <c r="T12" s="35" t="s">
        <v>49</v>
      </c>
      <c r="U12" s="38" t="s">
        <v>13</v>
      </c>
      <c r="V12" s="32" t="s">
        <v>7</v>
      </c>
      <c r="W12" s="33" t="s">
        <v>8</v>
      </c>
      <c r="X12" s="34" t="s">
        <v>48</v>
      </c>
      <c r="Y12" s="35" t="s">
        <v>49</v>
      </c>
      <c r="Z12" s="36" t="s">
        <v>13</v>
      </c>
      <c r="AA12" s="32" t="s">
        <v>7</v>
      </c>
      <c r="AB12" s="33" t="s">
        <v>8</v>
      </c>
      <c r="AC12" s="34" t="s">
        <v>48</v>
      </c>
      <c r="AD12" s="35" t="s">
        <v>49</v>
      </c>
      <c r="AE12" s="36" t="s">
        <v>13</v>
      </c>
    </row>
    <row r="13" spans="1:31" s="40" customFormat="1" ht="36" customHeight="1" x14ac:dyDescent="0.25">
      <c r="A13" s="39" t="s">
        <v>25</v>
      </c>
      <c r="B13" s="9">
        <f>'CONTRACTACIO 1r TR 2023'!B13+'CONTRACTACIO 2n TR 2023'!B13+'CONTRACTACIO 3r TR 2023'!B13+'CONTRACTACIO 4t TR 2023'!B13</f>
        <v>0</v>
      </c>
      <c r="C13" s="20" t="str">
        <f t="shared" ref="C13:C24" si="0">IF(B13,B13/$B$25,"")</f>
        <v/>
      </c>
      <c r="D13" s="10">
        <f>'CONTRACTACIO 1r TR 2023'!D13+'CONTRACTACIO 2n TR 2023'!D13+'CONTRACTACIO 3r TR 2023'!D13+'CONTRACTACIO 4t TR 2023'!D13</f>
        <v>0</v>
      </c>
      <c r="E13" s="10">
        <f>'CONTRACTACIO 1r TR 2023'!E13+'CONTRACTACIO 2n TR 2023'!E13+'CONTRACTACIO 3r TR 2023'!E13+'CONTRACTACIO 4t TR 2023'!E13</f>
        <v>0</v>
      </c>
      <c r="F13" s="21" t="str">
        <f t="shared" ref="F13:F24" si="1">IF(E13,E13/$E$25,"")</f>
        <v/>
      </c>
      <c r="G13" s="9">
        <f>'CONTRACTACIO 1r TR 2023'!G13+'CONTRACTACIO 2n TR 2023'!G13+'CONTRACTACIO 3r TR 2023'!G13+'CONTRACTACIO 4t TR 2023'!G13</f>
        <v>2</v>
      </c>
      <c r="H13" s="20">
        <f t="shared" ref="H13:H24" si="2">IF(G13,G13/$G$25,"")</f>
        <v>2.247191011235955E-2</v>
      </c>
      <c r="I13" s="10">
        <f>'CONTRACTACIO 1r TR 2023'!I13+'CONTRACTACIO 2n TR 2023'!I13+'CONTRACTACIO 3r TR 2023'!I13+'CONTRACTACIO 4t TR 2023'!I13</f>
        <v>59768</v>
      </c>
      <c r="J13" s="10">
        <f>'CONTRACTACIO 1r TR 2023'!J13+'CONTRACTACIO 2n TR 2023'!J13+'CONTRACTACIO 3r TR 2023'!J13+'CONTRACTACIO 4t TR 2023'!J13</f>
        <v>72319.28</v>
      </c>
      <c r="K13" s="21">
        <f t="shared" ref="K13:K24" si="3">IF(J13,J13/$J$25,"")</f>
        <v>5.1796989055011559E-2</v>
      </c>
      <c r="L13" s="9">
        <f>'CONTRACTACIO 1r TR 2023'!L13+'CONTRACTACIO 2n TR 2023'!L13+'CONTRACTACIO 3r TR 2023'!L13+'CONTRACTACIO 4t TR 2023'!L13</f>
        <v>1</v>
      </c>
      <c r="M13" s="20">
        <f t="shared" ref="M13:M24" si="4">IF(L13,L13/$L$25,"")</f>
        <v>0.16666666666666666</v>
      </c>
      <c r="N13" s="10">
        <f>'CONTRACTACIO 1r TR 2023'!N13+'CONTRACTACIO 2n TR 2023'!N13+'CONTRACTACIO 3r TR 2023'!N13+'CONTRACTACIO 4t TR 2023'!N13</f>
        <v>97380.85</v>
      </c>
      <c r="O13" s="10">
        <f>'CONTRACTACIO 1r TR 2023'!O13+'CONTRACTACIO 2n TR 2023'!O13+'CONTRACTACIO 3r TR 2023'!O13+'CONTRACTACIO 4t TR 2023'!O13</f>
        <v>117830.83</v>
      </c>
      <c r="P13" s="21">
        <f t="shared" ref="P13:P24" si="5">IF(O13,O13/$O$25,"")</f>
        <v>0.52931808570172201</v>
      </c>
      <c r="Q13" s="9">
        <f>'CONTRACTACIO 1r TR 2023'!Q13+'CONTRACTACIO 2n TR 2023'!Q13+'CONTRACTACIO 3r TR 2023'!Q13+'CONTRACTACIO 4t TR 2023'!Q13</f>
        <v>0</v>
      </c>
      <c r="R13" s="20" t="str">
        <f t="shared" ref="R13:R24" si="6">IF(Q13,Q13/$Q$25,"")</f>
        <v/>
      </c>
      <c r="S13" s="10">
        <f>'CONTRACTACIO 1r TR 2023'!S13+'CONTRACTACIO 2n TR 2023'!S13+'CONTRACTACIO 3r TR 2023'!S13+'CONTRACTACIO 4t TR 2023'!S13</f>
        <v>0</v>
      </c>
      <c r="T13" s="10">
        <f>'CONTRACTACIO 1r TR 2023'!T13+'CONTRACTACIO 2n TR 2023'!T13+'CONTRACTACIO 3r TR 2023'!T13+'CONTRACTACIO 4t TR 2023'!T13</f>
        <v>0</v>
      </c>
      <c r="U13" s="21" t="str">
        <f t="shared" ref="U13:U24" si="7">IF(T13,T13/$T$25,"")</f>
        <v/>
      </c>
      <c r="V13" s="9">
        <f>'CONTRACTACIO 1r TR 2023'!AA13+'CONTRACTACIO 2n TR 2023'!AA13+'CONTRACTACIO 3r TR 2023'!AA13+'CONTRACTACIO 4t TR 2023'!AA13</f>
        <v>0</v>
      </c>
      <c r="W13" s="20" t="str">
        <f t="shared" ref="W13:W24" si="8">IF(V13,V13/$V$25,"")</f>
        <v/>
      </c>
      <c r="X13" s="10">
        <f>'CONTRACTACIO 1r TR 2023'!AC13+'CONTRACTACIO 2n TR 2023'!AC13+'CONTRACTACIO 3r TR 2023'!AC13+'CONTRACTACIO 4t TR 2023'!AC13</f>
        <v>0</v>
      </c>
      <c r="Y13" s="10">
        <f>'CONTRACTACIO 1r TR 2023'!AD13+'CONTRACTACIO 2n TR 2023'!AD13+'CONTRACTACIO 3r TR 2023'!AD13+'CONTRACTACIO 4t TR 2023'!AD13</f>
        <v>0</v>
      </c>
      <c r="Z13" s="21" t="str">
        <f t="shared" ref="Z13:Z24" si="9">IF(Y13,Y13/$Y$25,"")</f>
        <v/>
      </c>
      <c r="AA13" s="9">
        <f>'CONTRACTACIO 1r TR 2023'!V13+'CONTRACTACIO 2n TR 2023'!V13+'CONTRACTACIO 3r TR 2023'!V13+'CONTRACTACIO 4t TR 2023'!V13</f>
        <v>0</v>
      </c>
      <c r="AB13" s="20" t="str">
        <f t="shared" ref="AB13:AB24" si="10">IF(AA13,AA13/$AA$25,"")</f>
        <v/>
      </c>
      <c r="AC13" s="10">
        <f>'CONTRACTACIO 1r TR 2023'!X13+'CONTRACTACIO 2n TR 2023'!X13+'CONTRACTACIO 3r TR 2023'!X13+'CONTRACTACIO 4t TR 2023'!X13</f>
        <v>0</v>
      </c>
      <c r="AD13" s="10">
        <f>'CONTRACTACIO 1r TR 2023'!Y13+'CONTRACTACIO 2n TR 2023'!Y13+'CONTRACTACIO 3r TR 2023'!Y13+'CONTRACTACIO 4t TR 2023'!Y13</f>
        <v>0</v>
      </c>
      <c r="AE13" s="21" t="str">
        <f t="shared" ref="AE13:AE24" si="11">IF(AD13,AD13/$AD$25,"")</f>
        <v/>
      </c>
    </row>
    <row r="14" spans="1:31" s="40" customFormat="1" ht="36" customHeight="1" x14ac:dyDescent="0.25">
      <c r="A14" s="41" t="s">
        <v>18</v>
      </c>
      <c r="B14" s="9">
        <f>'CONTRACTACIO 1r TR 2023'!B14+'CONTRACTACIO 2n TR 2023'!B14+'CONTRACTACIO 3r TR 2023'!B14+'CONTRACTACIO 4t TR 2023'!B14</f>
        <v>0</v>
      </c>
      <c r="C14" s="20" t="str">
        <f t="shared" si="0"/>
        <v/>
      </c>
      <c r="D14" s="13">
        <f>'CONTRACTACIO 1r TR 2023'!D14+'CONTRACTACIO 2n TR 2023'!D14+'CONTRACTACIO 3r TR 2023'!D14+'CONTRACTACIO 4t TR 2023'!D14</f>
        <v>0</v>
      </c>
      <c r="E14" s="13">
        <f>'CONTRACTACIO 1r TR 2023'!E14+'CONTRACTACIO 2n TR 2023'!E14+'CONTRACTACIO 3r TR 2023'!E14+'CONTRACTACIO 4t TR 2023'!E14</f>
        <v>0</v>
      </c>
      <c r="F14" s="21" t="str">
        <f t="shared" si="1"/>
        <v/>
      </c>
      <c r="G14" s="9">
        <f>'CONTRACTACIO 1r TR 2023'!G14+'CONTRACTACIO 2n TR 2023'!G14+'CONTRACTACIO 3r TR 2023'!G14+'CONTRACTACIO 4t TR 2023'!G14</f>
        <v>0</v>
      </c>
      <c r="H14" s="20" t="str">
        <f t="shared" si="2"/>
        <v/>
      </c>
      <c r="I14" s="13">
        <f>'CONTRACTACIO 1r TR 2023'!I14+'CONTRACTACIO 2n TR 2023'!I14+'CONTRACTACIO 3r TR 2023'!I14+'CONTRACTACIO 4t TR 2023'!I14</f>
        <v>0</v>
      </c>
      <c r="J14" s="13">
        <f>'CONTRACTACIO 1r TR 2023'!J14+'CONTRACTACIO 2n TR 2023'!J14+'CONTRACTACIO 3r TR 2023'!J14+'CONTRACTACIO 4t TR 2023'!J14</f>
        <v>0</v>
      </c>
      <c r="K14" s="21" t="str">
        <f t="shared" si="3"/>
        <v/>
      </c>
      <c r="L14" s="9">
        <f>'CONTRACTACIO 1r TR 2023'!L14+'CONTRACTACIO 2n TR 2023'!L14+'CONTRACTACIO 3r TR 2023'!L14+'CONTRACTACIO 4t TR 2023'!L14</f>
        <v>0</v>
      </c>
      <c r="M14" s="20" t="str">
        <f t="shared" si="4"/>
        <v/>
      </c>
      <c r="N14" s="13">
        <f>'CONTRACTACIO 1r TR 2023'!N14+'CONTRACTACIO 2n TR 2023'!N14+'CONTRACTACIO 3r TR 2023'!N14+'CONTRACTACIO 4t TR 2023'!N14</f>
        <v>0</v>
      </c>
      <c r="O14" s="13">
        <f>'CONTRACTACIO 1r TR 2023'!O14+'CONTRACTACIO 2n TR 2023'!O14+'CONTRACTACIO 3r TR 2023'!O14+'CONTRACTACIO 4t TR 2023'!O14</f>
        <v>0</v>
      </c>
      <c r="P14" s="21" t="str">
        <f t="shared" si="5"/>
        <v/>
      </c>
      <c r="Q14" s="9">
        <f>'CONTRACTACIO 1r TR 2023'!Q14+'CONTRACTACIO 2n TR 2023'!Q14+'CONTRACTACIO 3r TR 2023'!Q14+'CONTRACTACIO 4t TR 2023'!Q14</f>
        <v>0</v>
      </c>
      <c r="R14" s="20" t="str">
        <f t="shared" si="6"/>
        <v/>
      </c>
      <c r="S14" s="13">
        <f>'CONTRACTACIO 1r TR 2023'!S14+'CONTRACTACIO 2n TR 2023'!S14+'CONTRACTACIO 3r TR 2023'!S14+'CONTRACTACIO 4t TR 2023'!S14</f>
        <v>0</v>
      </c>
      <c r="T14" s="13">
        <f>'CONTRACTACIO 1r TR 2023'!T14+'CONTRACTACIO 2n TR 2023'!T14+'CONTRACTACIO 3r TR 2023'!T14+'CONTRACTACIO 4t TR 2023'!T14</f>
        <v>0</v>
      </c>
      <c r="U14" s="21" t="str">
        <f t="shared" si="7"/>
        <v/>
      </c>
      <c r="V14" s="9">
        <f>'CONTRACTACIO 1r TR 2023'!AA14+'CONTRACTACIO 2n TR 2023'!AA14+'CONTRACTACIO 3r TR 2023'!AA14+'CONTRACTACIO 4t TR 2023'!AA14</f>
        <v>0</v>
      </c>
      <c r="W14" s="20" t="str">
        <f t="shared" si="8"/>
        <v/>
      </c>
      <c r="X14" s="13">
        <f>'CONTRACTACIO 1r TR 2023'!AC14+'CONTRACTACIO 2n TR 2023'!AC14+'CONTRACTACIO 3r TR 2023'!AC14+'CONTRACTACIO 4t TR 2023'!AC14</f>
        <v>0</v>
      </c>
      <c r="Y14" s="13">
        <f>'CONTRACTACIO 1r TR 2023'!AD14+'CONTRACTACIO 2n TR 2023'!AD14+'CONTRACTACIO 3r TR 2023'!AD14+'CONTRACTACIO 4t TR 2023'!AD14</f>
        <v>0</v>
      </c>
      <c r="Z14" s="21" t="str">
        <f t="shared" si="9"/>
        <v/>
      </c>
      <c r="AA14" s="9">
        <f>'CONTRACTACIO 1r TR 2023'!V14+'CONTRACTACIO 2n TR 2023'!V14+'CONTRACTACIO 3r TR 2023'!V14+'CONTRACTACIO 4t TR 2023'!V14</f>
        <v>0</v>
      </c>
      <c r="AB14" s="20" t="str">
        <f t="shared" si="10"/>
        <v/>
      </c>
      <c r="AC14" s="13">
        <f>'CONTRACTACIO 1r TR 2023'!X14+'CONTRACTACIO 2n TR 2023'!X14+'CONTRACTACIO 3r TR 2023'!X14+'CONTRACTACIO 4t TR 2023'!X14</f>
        <v>0</v>
      </c>
      <c r="AD14" s="13">
        <f>'CONTRACTACIO 1r TR 2023'!Y14+'CONTRACTACIO 2n TR 2023'!Y14+'CONTRACTACIO 3r TR 2023'!Y14+'CONTRACTACIO 4t TR 2023'!Y14</f>
        <v>0</v>
      </c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9">
        <f>'CONTRACTACIO 1r TR 2023'!B15+'CONTRACTACIO 2n TR 2023'!B15+'CONTRACTACIO 3r TR 2023'!B15+'CONTRACTACIO 4t TR 2023'!B15</f>
        <v>0</v>
      </c>
      <c r="C15" s="20" t="str">
        <f t="shared" si="0"/>
        <v/>
      </c>
      <c r="D15" s="13">
        <f>'CONTRACTACIO 1r TR 2023'!D15+'CONTRACTACIO 2n TR 2023'!D15+'CONTRACTACIO 3r TR 2023'!D15+'CONTRACTACIO 4t TR 2023'!D15</f>
        <v>0</v>
      </c>
      <c r="E15" s="13">
        <f>'CONTRACTACIO 1r TR 2023'!E15+'CONTRACTACIO 2n TR 2023'!E15+'CONTRACTACIO 3r TR 2023'!E15+'CONTRACTACIO 4t TR 2023'!E15</f>
        <v>0</v>
      </c>
      <c r="F15" s="21" t="str">
        <f t="shared" si="1"/>
        <v/>
      </c>
      <c r="G15" s="9">
        <f>'CONTRACTACIO 1r TR 2023'!G15+'CONTRACTACIO 2n TR 2023'!G15+'CONTRACTACIO 3r TR 2023'!G15+'CONTRACTACIO 4t TR 2023'!G15</f>
        <v>0</v>
      </c>
      <c r="H15" s="20" t="str">
        <f t="shared" si="2"/>
        <v/>
      </c>
      <c r="I15" s="13">
        <f>'CONTRACTACIO 1r TR 2023'!I15+'CONTRACTACIO 2n TR 2023'!I15+'CONTRACTACIO 3r TR 2023'!I15+'CONTRACTACIO 4t TR 2023'!I15</f>
        <v>0</v>
      </c>
      <c r="J15" s="13">
        <f>'CONTRACTACIO 1r TR 2023'!J15+'CONTRACTACIO 2n TR 2023'!J15+'CONTRACTACIO 3r TR 2023'!J15+'CONTRACTACIO 4t TR 2023'!J15</f>
        <v>0</v>
      </c>
      <c r="K15" s="21" t="str">
        <f t="shared" si="3"/>
        <v/>
      </c>
      <c r="L15" s="9">
        <f>'CONTRACTACIO 1r TR 2023'!L15+'CONTRACTACIO 2n TR 2023'!L15+'CONTRACTACIO 3r TR 2023'!L15+'CONTRACTACIO 4t TR 2023'!L15</f>
        <v>0</v>
      </c>
      <c r="M15" s="20" t="str">
        <f t="shared" si="4"/>
        <v/>
      </c>
      <c r="N15" s="13">
        <f>'CONTRACTACIO 1r TR 2023'!N15+'CONTRACTACIO 2n TR 2023'!N15+'CONTRACTACIO 3r TR 2023'!N15+'CONTRACTACIO 4t TR 2023'!N15</f>
        <v>0</v>
      </c>
      <c r="O15" s="13">
        <f>'CONTRACTACIO 1r TR 2023'!O15+'CONTRACTACIO 2n TR 2023'!O15+'CONTRACTACIO 3r TR 2023'!O15+'CONTRACTACIO 4t TR 2023'!O15</f>
        <v>0</v>
      </c>
      <c r="P15" s="21" t="str">
        <f t="shared" si="5"/>
        <v/>
      </c>
      <c r="Q15" s="9">
        <f>'CONTRACTACIO 1r TR 2023'!Q15+'CONTRACTACIO 2n TR 2023'!Q15+'CONTRACTACIO 3r TR 2023'!Q15+'CONTRACTACIO 4t TR 2023'!Q15</f>
        <v>0</v>
      </c>
      <c r="R15" s="20" t="str">
        <f t="shared" si="6"/>
        <v/>
      </c>
      <c r="S15" s="13">
        <f>'CONTRACTACIO 1r TR 2023'!S15+'CONTRACTACIO 2n TR 2023'!S15+'CONTRACTACIO 3r TR 2023'!S15+'CONTRACTACIO 4t TR 2023'!S15</f>
        <v>0</v>
      </c>
      <c r="T15" s="13">
        <f>'CONTRACTACIO 1r TR 2023'!T15+'CONTRACTACIO 2n TR 2023'!T15+'CONTRACTACIO 3r TR 2023'!T15+'CONTRACTACIO 4t TR 2023'!T15</f>
        <v>0</v>
      </c>
      <c r="U15" s="21" t="str">
        <f t="shared" si="7"/>
        <v/>
      </c>
      <c r="V15" s="9">
        <f>'CONTRACTACIO 1r TR 2023'!AA15+'CONTRACTACIO 2n TR 2023'!AA15+'CONTRACTACIO 3r TR 2023'!AA15+'CONTRACTACIO 4t TR 2023'!AA15</f>
        <v>0</v>
      </c>
      <c r="W15" s="20" t="str">
        <f t="shared" si="8"/>
        <v/>
      </c>
      <c r="X15" s="13">
        <f>'CONTRACTACIO 1r TR 2023'!AC15+'CONTRACTACIO 2n TR 2023'!AC15+'CONTRACTACIO 3r TR 2023'!AC15+'CONTRACTACIO 4t TR 2023'!AC15</f>
        <v>0</v>
      </c>
      <c r="Y15" s="13">
        <f>'CONTRACTACIO 1r TR 2023'!AD15+'CONTRACTACIO 2n TR 2023'!AD15+'CONTRACTACIO 3r TR 2023'!AD15+'CONTRACTACIO 4t TR 2023'!AD15</f>
        <v>0</v>
      </c>
      <c r="Z15" s="21" t="str">
        <f t="shared" si="9"/>
        <v/>
      </c>
      <c r="AA15" s="9">
        <f>'CONTRACTACIO 1r TR 2023'!V15+'CONTRACTACIO 2n TR 2023'!V15+'CONTRACTACIO 3r TR 2023'!V15+'CONTRACTACIO 4t TR 2023'!V15</f>
        <v>0</v>
      </c>
      <c r="AB15" s="20" t="str">
        <f t="shared" si="10"/>
        <v/>
      </c>
      <c r="AC15" s="13">
        <f>'CONTRACTACIO 1r TR 2023'!X15+'CONTRACTACIO 2n TR 2023'!X15+'CONTRACTACIO 3r TR 2023'!X15+'CONTRACTACIO 4t TR 2023'!X15</f>
        <v>0</v>
      </c>
      <c r="AD15" s="13">
        <f>'CONTRACTACIO 1r TR 2023'!Y15+'CONTRACTACIO 2n TR 2023'!Y15+'CONTRACTACIO 3r TR 2023'!Y15+'CONTRACTACIO 4t TR 2023'!Y15</f>
        <v>0</v>
      </c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9">
        <f>'CONTRACTACIO 1r TR 2023'!B16+'CONTRACTACIO 2n TR 2023'!B16+'CONTRACTACIO 3r TR 2023'!B16+'CONTRACTACIO 4t TR 2023'!B16</f>
        <v>0</v>
      </c>
      <c r="C16" s="20" t="str">
        <f t="shared" si="0"/>
        <v/>
      </c>
      <c r="D16" s="13">
        <f>'CONTRACTACIO 1r TR 2023'!D16+'CONTRACTACIO 2n TR 2023'!D16+'CONTRACTACIO 3r TR 2023'!D16+'CONTRACTACIO 4t TR 2023'!D16</f>
        <v>0</v>
      </c>
      <c r="E16" s="13">
        <f>'CONTRACTACIO 1r TR 2023'!E16+'CONTRACTACIO 2n TR 2023'!E16+'CONTRACTACIO 3r TR 2023'!E16+'CONTRACTACIO 4t TR 2023'!E16</f>
        <v>0</v>
      </c>
      <c r="F16" s="21" t="str">
        <f t="shared" si="1"/>
        <v/>
      </c>
      <c r="G16" s="9">
        <f>'CONTRACTACIO 1r TR 2023'!G16+'CONTRACTACIO 2n TR 2023'!G16+'CONTRACTACIO 3r TR 2023'!G16+'CONTRACTACIO 4t TR 2023'!G16</f>
        <v>0</v>
      </c>
      <c r="H16" s="20" t="str">
        <f t="shared" si="2"/>
        <v/>
      </c>
      <c r="I16" s="13">
        <f>'CONTRACTACIO 1r TR 2023'!I16+'CONTRACTACIO 2n TR 2023'!I16+'CONTRACTACIO 3r TR 2023'!I16+'CONTRACTACIO 4t TR 2023'!I16</f>
        <v>0</v>
      </c>
      <c r="J16" s="13">
        <f>'CONTRACTACIO 1r TR 2023'!J16+'CONTRACTACIO 2n TR 2023'!J16+'CONTRACTACIO 3r TR 2023'!J16+'CONTRACTACIO 4t TR 2023'!J16</f>
        <v>0</v>
      </c>
      <c r="K16" s="21" t="str">
        <f t="shared" si="3"/>
        <v/>
      </c>
      <c r="L16" s="9">
        <f>'CONTRACTACIO 1r TR 2023'!L16+'CONTRACTACIO 2n TR 2023'!L16+'CONTRACTACIO 3r TR 2023'!L16+'CONTRACTACIO 4t TR 2023'!L16</f>
        <v>0</v>
      </c>
      <c r="M16" s="20" t="str">
        <f t="shared" si="4"/>
        <v/>
      </c>
      <c r="N16" s="13">
        <f>'CONTRACTACIO 1r TR 2023'!N16+'CONTRACTACIO 2n TR 2023'!N16+'CONTRACTACIO 3r TR 2023'!N16+'CONTRACTACIO 4t TR 2023'!N16</f>
        <v>0</v>
      </c>
      <c r="O16" s="13">
        <f>'CONTRACTACIO 1r TR 2023'!O16+'CONTRACTACIO 2n TR 2023'!O16+'CONTRACTACIO 3r TR 2023'!O16+'CONTRACTACIO 4t TR 2023'!O16</f>
        <v>0</v>
      </c>
      <c r="P16" s="21" t="str">
        <f t="shared" si="5"/>
        <v/>
      </c>
      <c r="Q16" s="9">
        <f>'CONTRACTACIO 1r TR 2023'!Q16+'CONTRACTACIO 2n TR 2023'!Q16+'CONTRACTACIO 3r TR 2023'!Q16+'CONTRACTACIO 4t TR 2023'!Q16</f>
        <v>0</v>
      </c>
      <c r="R16" s="20" t="str">
        <f t="shared" si="6"/>
        <v/>
      </c>
      <c r="S16" s="13">
        <f>'CONTRACTACIO 1r TR 2023'!S16+'CONTRACTACIO 2n TR 2023'!S16+'CONTRACTACIO 3r TR 2023'!S16+'CONTRACTACIO 4t TR 2023'!S16</f>
        <v>0</v>
      </c>
      <c r="T16" s="13">
        <f>'CONTRACTACIO 1r TR 2023'!T16+'CONTRACTACIO 2n TR 2023'!T16+'CONTRACTACIO 3r TR 2023'!T16+'CONTRACTACIO 4t TR 2023'!T16</f>
        <v>0</v>
      </c>
      <c r="U16" s="21" t="str">
        <f t="shared" si="7"/>
        <v/>
      </c>
      <c r="V16" s="9">
        <f>'CONTRACTACIO 1r TR 2023'!AA16+'CONTRACTACIO 2n TR 2023'!AA16+'CONTRACTACIO 3r TR 2023'!AA16+'CONTRACTACIO 4t TR 2023'!AA16</f>
        <v>0</v>
      </c>
      <c r="W16" s="20" t="str">
        <f t="shared" si="8"/>
        <v/>
      </c>
      <c r="X16" s="13">
        <f>'CONTRACTACIO 1r TR 2023'!AC16+'CONTRACTACIO 2n TR 2023'!AC16+'CONTRACTACIO 3r TR 2023'!AC16+'CONTRACTACIO 4t TR 2023'!AC16</f>
        <v>0</v>
      </c>
      <c r="Y16" s="13">
        <f>'CONTRACTACIO 1r TR 2023'!AD16+'CONTRACTACIO 2n TR 2023'!AD16+'CONTRACTACIO 3r TR 2023'!AD16+'CONTRACTACIO 4t TR 2023'!AD16</f>
        <v>0</v>
      </c>
      <c r="Z16" s="21" t="str">
        <f t="shared" si="9"/>
        <v/>
      </c>
      <c r="AA16" s="9">
        <f>'CONTRACTACIO 1r TR 2023'!V16+'CONTRACTACIO 2n TR 2023'!V16+'CONTRACTACIO 3r TR 2023'!V16+'CONTRACTACIO 4t TR 2023'!V16</f>
        <v>0</v>
      </c>
      <c r="AB16" s="20" t="str">
        <f t="shared" si="10"/>
        <v/>
      </c>
      <c r="AC16" s="13">
        <f>'CONTRACTACIO 1r TR 2023'!X16+'CONTRACTACIO 2n TR 2023'!X16+'CONTRACTACIO 3r TR 2023'!X16+'CONTRACTACIO 4t TR 2023'!X16</f>
        <v>0</v>
      </c>
      <c r="AD16" s="13">
        <f>'CONTRACTACIO 1r TR 2023'!Y16+'CONTRACTACIO 2n TR 2023'!Y16+'CONTRACTACIO 3r TR 2023'!Y16+'CONTRACTACIO 4t TR 2023'!Y16</f>
        <v>0</v>
      </c>
      <c r="AE16" s="21" t="str">
        <f t="shared" si="11"/>
        <v/>
      </c>
    </row>
    <row r="17" spans="1:31" s="40" customFormat="1" ht="36" customHeight="1" x14ac:dyDescent="0.35">
      <c r="A17" s="41" t="s">
        <v>27</v>
      </c>
      <c r="B17" s="9">
        <f>'CONTRACTACIO 1r TR 2023'!B17+'CONTRACTACIO 2n TR 2023'!B17+'CONTRACTACIO 3r TR 2023'!B17+'CONTRACTACIO 4t TR 2023'!B17</f>
        <v>0</v>
      </c>
      <c r="C17" s="20" t="str">
        <f t="shared" si="0"/>
        <v/>
      </c>
      <c r="D17" s="13">
        <f>'CONTRACTACIO 1r TR 2023'!D17+'CONTRACTACIO 2n TR 2023'!D17+'CONTRACTACIO 3r TR 2023'!D17+'CONTRACTACIO 4t TR 2023'!D17</f>
        <v>0</v>
      </c>
      <c r="E17" s="13">
        <f>'CONTRACTACIO 1r TR 2023'!E17+'CONTRACTACIO 2n TR 2023'!E17+'CONTRACTACIO 3r TR 2023'!E17+'CONTRACTACIO 4t TR 2023'!E17</f>
        <v>0</v>
      </c>
      <c r="F17" s="21" t="str">
        <f t="shared" si="1"/>
        <v/>
      </c>
      <c r="G17" s="9">
        <f>'CONTRACTACIO 1r TR 2023'!G17+'CONTRACTACIO 2n TR 2023'!G17+'CONTRACTACIO 3r TR 2023'!G17+'CONTRACTACIO 4t TR 2023'!G17</f>
        <v>0</v>
      </c>
      <c r="H17" s="20" t="str">
        <f t="shared" si="2"/>
        <v/>
      </c>
      <c r="I17" s="13">
        <f>'CONTRACTACIO 1r TR 2023'!I17+'CONTRACTACIO 2n TR 2023'!I17+'CONTRACTACIO 3r TR 2023'!I17+'CONTRACTACIO 4t TR 2023'!I17</f>
        <v>0</v>
      </c>
      <c r="J17" s="13">
        <f>'CONTRACTACIO 1r TR 2023'!J17+'CONTRACTACIO 2n TR 2023'!J17+'CONTRACTACIO 3r TR 2023'!J17+'CONTRACTACIO 4t TR 2023'!J17</f>
        <v>0</v>
      </c>
      <c r="K17" s="21" t="str">
        <f t="shared" si="3"/>
        <v/>
      </c>
      <c r="L17" s="9">
        <f>'CONTRACTACIO 1r TR 2023'!L17+'CONTRACTACIO 2n TR 2023'!L17+'CONTRACTACIO 3r TR 2023'!L17+'CONTRACTACIO 4t TR 2023'!L17</f>
        <v>0</v>
      </c>
      <c r="M17" s="20" t="str">
        <f t="shared" si="4"/>
        <v/>
      </c>
      <c r="N17" s="13">
        <f>'CONTRACTACIO 1r TR 2023'!N17+'CONTRACTACIO 2n TR 2023'!N17+'CONTRACTACIO 3r TR 2023'!N17+'CONTRACTACIO 4t TR 2023'!N17</f>
        <v>0</v>
      </c>
      <c r="O17" s="13">
        <f>'CONTRACTACIO 1r TR 2023'!O17+'CONTRACTACIO 2n TR 2023'!O17+'CONTRACTACIO 3r TR 2023'!O17+'CONTRACTACIO 4t TR 2023'!O17</f>
        <v>0</v>
      </c>
      <c r="P17" s="21" t="str">
        <f t="shared" si="5"/>
        <v/>
      </c>
      <c r="Q17" s="9">
        <f>'CONTRACTACIO 1r TR 2023'!Q17+'CONTRACTACIO 2n TR 2023'!Q17+'CONTRACTACIO 3r TR 2023'!Q17+'CONTRACTACIO 4t TR 2023'!Q17</f>
        <v>0</v>
      </c>
      <c r="R17" s="20" t="str">
        <f t="shared" si="6"/>
        <v/>
      </c>
      <c r="S17" s="13">
        <f>'CONTRACTACIO 1r TR 2023'!S17+'CONTRACTACIO 2n TR 2023'!S17+'CONTRACTACIO 3r TR 2023'!S17+'CONTRACTACIO 4t TR 2023'!S17</f>
        <v>0</v>
      </c>
      <c r="T17" s="13">
        <f>'CONTRACTACIO 1r TR 2023'!T17+'CONTRACTACIO 2n TR 2023'!T17+'CONTRACTACIO 3r TR 2023'!T17+'CONTRACTACIO 4t TR 2023'!T17</f>
        <v>0</v>
      </c>
      <c r="U17" s="21" t="str">
        <f t="shared" si="7"/>
        <v/>
      </c>
      <c r="V17" s="9">
        <f>'CONTRACTACIO 1r TR 2023'!AA17+'CONTRACTACIO 2n TR 2023'!AA17+'CONTRACTACIO 3r TR 2023'!AA17+'CONTRACTACIO 4t TR 2023'!AA17</f>
        <v>0</v>
      </c>
      <c r="W17" s="20" t="str">
        <f t="shared" si="8"/>
        <v/>
      </c>
      <c r="X17" s="13">
        <f>'CONTRACTACIO 1r TR 2023'!AC17+'CONTRACTACIO 2n TR 2023'!AC17+'CONTRACTACIO 3r TR 2023'!AC17+'CONTRACTACIO 4t TR 2023'!AC17</f>
        <v>0</v>
      </c>
      <c r="Y17" s="13">
        <f>'CONTRACTACIO 1r TR 2023'!AD17+'CONTRACTACIO 2n TR 2023'!AD17+'CONTRACTACIO 3r TR 2023'!AD17+'CONTRACTACIO 4t TR 2023'!AD17</f>
        <v>0</v>
      </c>
      <c r="Z17" s="21" t="str">
        <f t="shared" si="9"/>
        <v/>
      </c>
      <c r="AA17" s="9">
        <f>'CONTRACTACIO 1r TR 2023'!V17+'CONTRACTACIO 2n TR 2023'!V17+'CONTRACTACIO 3r TR 2023'!V17+'CONTRACTACIO 4t TR 2023'!V17</f>
        <v>0</v>
      </c>
      <c r="AB17" s="20" t="str">
        <f t="shared" si="10"/>
        <v/>
      </c>
      <c r="AC17" s="13">
        <f>'CONTRACTACIO 1r TR 2023'!X17+'CONTRACTACIO 2n TR 2023'!X17+'CONTRACTACIO 3r TR 2023'!X17+'CONTRACTACIO 4t TR 2023'!X17</f>
        <v>0</v>
      </c>
      <c r="AD17" s="13">
        <f>'CONTRACTACIO 1r TR 2023'!Y17+'CONTRACTACIO 2n TR 2023'!Y17+'CONTRACTACIO 3r TR 2023'!Y17+'CONTRACTACIO 4t TR 2023'!Y17</f>
        <v>0</v>
      </c>
      <c r="AE17" s="21" t="str">
        <f t="shared" si="11"/>
        <v/>
      </c>
    </row>
    <row r="18" spans="1:31" s="40" customFormat="1" ht="36" customHeight="1" x14ac:dyDescent="0.25">
      <c r="A18" s="42" t="s">
        <v>33</v>
      </c>
      <c r="B18" s="9">
        <f>'CONTRACTACIO 1r TR 2023'!B18+'CONTRACTACIO 2n TR 2023'!B18+'CONTRACTACIO 3r TR 2023'!B18+'CONTRACTACIO 4t TR 2023'!B18</f>
        <v>0</v>
      </c>
      <c r="C18" s="20" t="str">
        <f t="shared" si="0"/>
        <v/>
      </c>
      <c r="D18" s="13">
        <f>'CONTRACTACIO 1r TR 2023'!D18+'CONTRACTACIO 2n TR 2023'!D18+'CONTRACTACIO 3r TR 2023'!D18+'CONTRACTACIO 4t TR 2023'!D18</f>
        <v>0</v>
      </c>
      <c r="E18" s="13">
        <f>'CONTRACTACIO 1r TR 2023'!E18+'CONTRACTACIO 2n TR 2023'!E18+'CONTRACTACIO 3r TR 2023'!E18+'CONTRACTACIO 4t TR 2023'!E18</f>
        <v>0</v>
      </c>
      <c r="F18" s="21" t="str">
        <f t="shared" si="1"/>
        <v/>
      </c>
      <c r="G18" s="9">
        <f>'CONTRACTACIO 1r TR 2023'!G18+'CONTRACTACIO 2n TR 2023'!G18+'CONTRACTACIO 3r TR 2023'!G18+'CONTRACTACIO 4t TR 2023'!G18</f>
        <v>3</v>
      </c>
      <c r="H18" s="20">
        <f t="shared" si="2"/>
        <v>3.3707865168539325E-2</v>
      </c>
      <c r="I18" s="13">
        <f>'CONTRACTACIO 1r TR 2023'!I18+'CONTRACTACIO 2n TR 2023'!I18+'CONTRACTACIO 3r TR 2023'!I18+'CONTRACTACIO 4t TR 2023'!I18</f>
        <v>236467.41</v>
      </c>
      <c r="J18" s="13">
        <f>'CONTRACTACIO 1r TR 2023'!J18+'CONTRACTACIO 2n TR 2023'!J18+'CONTRACTACIO 3r TR 2023'!J18+'CONTRACTACIO 4t TR 2023'!J18</f>
        <v>286125.57</v>
      </c>
      <c r="K18" s="21">
        <f t="shared" si="3"/>
        <v>0.20493073240841092</v>
      </c>
      <c r="L18" s="9">
        <f>'CONTRACTACIO 1r TR 2023'!L18+'CONTRACTACIO 2n TR 2023'!L18+'CONTRACTACIO 3r TR 2023'!L18+'CONTRACTACIO 4t TR 2023'!L18</f>
        <v>1</v>
      </c>
      <c r="M18" s="20">
        <f t="shared" si="4"/>
        <v>0.16666666666666666</v>
      </c>
      <c r="N18" s="13">
        <f>'CONTRACTACIO 1r TR 2023'!N18+'CONTRACTACIO 2n TR 2023'!N18+'CONTRACTACIO 3r TR 2023'!N18+'CONTRACTACIO 4t TR 2023'!N18</f>
        <v>56047.43</v>
      </c>
      <c r="O18" s="13">
        <f>'CONTRACTACIO 1r TR 2023'!O18+'CONTRACTACIO 2n TR 2023'!O18+'CONTRACTACIO 3r TR 2023'!O18+'CONTRACTACIO 4t TR 2023'!O18</f>
        <v>67817.39</v>
      </c>
      <c r="P18" s="21">
        <f t="shared" si="5"/>
        <v>0.30464837642310677</v>
      </c>
      <c r="Q18" s="9">
        <f>'CONTRACTACIO 1r TR 2023'!Q18+'CONTRACTACIO 2n TR 2023'!Q18+'CONTRACTACIO 3r TR 2023'!Q18+'CONTRACTACIO 4t TR 2023'!Q18</f>
        <v>0</v>
      </c>
      <c r="R18" s="20" t="str">
        <f t="shared" si="6"/>
        <v/>
      </c>
      <c r="S18" s="13">
        <f>'CONTRACTACIO 1r TR 2023'!S18+'CONTRACTACIO 2n TR 2023'!S18+'CONTRACTACIO 3r TR 2023'!S18+'CONTRACTACIO 4t TR 2023'!S18</f>
        <v>0</v>
      </c>
      <c r="T18" s="13">
        <f>'CONTRACTACIO 1r TR 2023'!T18+'CONTRACTACIO 2n TR 2023'!T18+'CONTRACTACIO 3r TR 2023'!T18+'CONTRACTACIO 4t TR 2023'!T18</f>
        <v>0</v>
      </c>
      <c r="U18" s="21" t="str">
        <f t="shared" si="7"/>
        <v/>
      </c>
      <c r="V18" s="9">
        <f>'CONTRACTACIO 1r TR 2023'!AA18+'CONTRACTACIO 2n TR 2023'!AA18+'CONTRACTACIO 3r TR 2023'!AA18+'CONTRACTACIO 4t TR 2023'!AA18</f>
        <v>0</v>
      </c>
      <c r="W18" s="20" t="str">
        <f t="shared" si="8"/>
        <v/>
      </c>
      <c r="X18" s="13">
        <f>'CONTRACTACIO 1r TR 2023'!AC18+'CONTRACTACIO 2n TR 2023'!AC18+'CONTRACTACIO 3r TR 2023'!AC18+'CONTRACTACIO 4t TR 2023'!AC18</f>
        <v>0</v>
      </c>
      <c r="Y18" s="13">
        <f>'CONTRACTACIO 1r TR 2023'!AD18+'CONTRACTACIO 2n TR 2023'!AD18+'CONTRACTACIO 3r TR 2023'!AD18+'CONTRACTACIO 4t TR 2023'!AD18</f>
        <v>0</v>
      </c>
      <c r="Z18" s="21" t="str">
        <f t="shared" si="9"/>
        <v/>
      </c>
      <c r="AA18" s="9">
        <f>'CONTRACTACIO 1r TR 2023'!V18+'CONTRACTACIO 2n TR 2023'!V18+'CONTRACTACIO 3r TR 2023'!V18+'CONTRACTACIO 4t TR 2023'!V18</f>
        <v>0</v>
      </c>
      <c r="AB18" s="20" t="str">
        <f t="shared" si="10"/>
        <v/>
      </c>
      <c r="AC18" s="13">
        <f>'CONTRACTACIO 1r TR 2023'!X18+'CONTRACTACIO 2n TR 2023'!X18+'CONTRACTACIO 3r TR 2023'!X18+'CONTRACTACIO 4t TR 2023'!X18</f>
        <v>0</v>
      </c>
      <c r="AD18" s="13">
        <f>'CONTRACTACIO 1r TR 2023'!Y18+'CONTRACTACIO 2n TR 2023'!Y18+'CONTRACTACIO 3r TR 2023'!Y18+'CONTRACTACIO 4t TR 2023'!Y18</f>
        <v>0</v>
      </c>
      <c r="AE18" s="21" t="str">
        <f t="shared" si="11"/>
        <v/>
      </c>
    </row>
    <row r="19" spans="1:31" s="40" customFormat="1" ht="36" customHeight="1" x14ac:dyDescent="0.25">
      <c r="A19" s="42" t="s">
        <v>28</v>
      </c>
      <c r="B19" s="9">
        <f>'CONTRACTACIO 1r TR 2023'!B19+'CONTRACTACIO 2n TR 2023'!B19+'CONTRACTACIO 3r TR 2023'!B19+'CONTRACTACIO 4t TR 2023'!B19</f>
        <v>0</v>
      </c>
      <c r="C19" s="20" t="str">
        <f t="shared" si="0"/>
        <v/>
      </c>
      <c r="D19" s="13">
        <f>'CONTRACTACIO 1r TR 2023'!D19+'CONTRACTACIO 2n TR 2023'!D19+'CONTRACTACIO 3r TR 2023'!D19+'CONTRACTACIO 4t TR 2023'!D19</f>
        <v>0</v>
      </c>
      <c r="E19" s="13">
        <f>'CONTRACTACIO 1r TR 2023'!E19+'CONTRACTACIO 2n TR 2023'!E19+'CONTRACTACIO 3r TR 2023'!E19+'CONTRACTACIO 4t TR 2023'!E19</f>
        <v>0</v>
      </c>
      <c r="F19" s="21" t="str">
        <f t="shared" si="1"/>
        <v/>
      </c>
      <c r="G19" s="9">
        <f>'CONTRACTACIO 1r TR 2023'!G19+'CONTRACTACIO 2n TR 2023'!G19+'CONTRACTACIO 3r TR 2023'!G19+'CONTRACTACIO 4t TR 2023'!G19</f>
        <v>1</v>
      </c>
      <c r="H19" s="20">
        <f t="shared" si="2"/>
        <v>1.1235955056179775E-2</v>
      </c>
      <c r="I19" s="13">
        <f>'CONTRACTACIO 1r TR 2023'!I19+'CONTRACTACIO 2n TR 2023'!I19+'CONTRACTACIO 3r TR 2023'!I19+'CONTRACTACIO 4t TR 2023'!I19</f>
        <v>17998.560000000001</v>
      </c>
      <c r="J19" s="13">
        <f>'CONTRACTACIO 1r TR 2023'!J19+'CONTRACTACIO 2n TR 2023'!J19+'CONTRACTACIO 3r TR 2023'!J19+'CONTRACTACIO 4t TR 2023'!J19</f>
        <v>21778.257600000001</v>
      </c>
      <c r="K19" s="21">
        <f t="shared" si="3"/>
        <v>1.5598166499229836E-2</v>
      </c>
      <c r="L19" s="9">
        <f>'CONTRACTACIO 1r TR 2023'!L19+'CONTRACTACIO 2n TR 2023'!L19+'CONTRACTACIO 3r TR 2023'!L19+'CONTRACTACIO 4t TR 2023'!L19</f>
        <v>0</v>
      </c>
      <c r="M19" s="20" t="str">
        <f t="shared" si="4"/>
        <v/>
      </c>
      <c r="N19" s="13">
        <f>'CONTRACTACIO 1r TR 2023'!N19+'CONTRACTACIO 2n TR 2023'!N19+'CONTRACTACIO 3r TR 2023'!N19+'CONTRACTACIO 4t TR 2023'!N19</f>
        <v>0</v>
      </c>
      <c r="O19" s="13">
        <f>'CONTRACTACIO 1r TR 2023'!O19+'CONTRACTACIO 2n TR 2023'!O19+'CONTRACTACIO 3r TR 2023'!O19+'CONTRACTACIO 4t TR 2023'!O19</f>
        <v>0</v>
      </c>
      <c r="P19" s="21" t="str">
        <f t="shared" si="5"/>
        <v/>
      </c>
      <c r="Q19" s="9">
        <f>'CONTRACTACIO 1r TR 2023'!Q19+'CONTRACTACIO 2n TR 2023'!Q19+'CONTRACTACIO 3r TR 2023'!Q19+'CONTRACTACIO 4t TR 2023'!Q19</f>
        <v>0</v>
      </c>
      <c r="R19" s="20" t="str">
        <f t="shared" si="6"/>
        <v/>
      </c>
      <c r="S19" s="13">
        <f>'CONTRACTACIO 1r TR 2023'!S19+'CONTRACTACIO 2n TR 2023'!S19+'CONTRACTACIO 3r TR 2023'!S19+'CONTRACTACIO 4t TR 2023'!S19</f>
        <v>0</v>
      </c>
      <c r="T19" s="13">
        <f>'CONTRACTACIO 1r TR 2023'!T19+'CONTRACTACIO 2n TR 2023'!T19+'CONTRACTACIO 3r TR 2023'!T19+'CONTRACTACIO 4t TR 2023'!T19</f>
        <v>0</v>
      </c>
      <c r="U19" s="21" t="str">
        <f t="shared" si="7"/>
        <v/>
      </c>
      <c r="V19" s="9">
        <f>'CONTRACTACIO 1r TR 2023'!AA19+'CONTRACTACIO 2n TR 2023'!AA19+'CONTRACTACIO 3r TR 2023'!AA19+'CONTRACTACIO 4t TR 2023'!AA19</f>
        <v>0</v>
      </c>
      <c r="W19" s="20" t="str">
        <f t="shared" si="8"/>
        <v/>
      </c>
      <c r="X19" s="13">
        <f>'CONTRACTACIO 1r TR 2023'!AC19+'CONTRACTACIO 2n TR 2023'!AC19+'CONTRACTACIO 3r TR 2023'!AC19+'CONTRACTACIO 4t TR 2023'!AC19</f>
        <v>0</v>
      </c>
      <c r="Y19" s="13">
        <f>'CONTRACTACIO 1r TR 2023'!AD19+'CONTRACTACIO 2n TR 2023'!AD19+'CONTRACTACIO 3r TR 2023'!AD19+'CONTRACTACIO 4t TR 2023'!AD19</f>
        <v>0</v>
      </c>
      <c r="Z19" s="21" t="str">
        <f t="shared" si="9"/>
        <v/>
      </c>
      <c r="AA19" s="9">
        <f>'CONTRACTACIO 1r TR 2023'!V19+'CONTRACTACIO 2n TR 2023'!V19+'CONTRACTACIO 3r TR 2023'!V19+'CONTRACTACIO 4t TR 2023'!V19</f>
        <v>0</v>
      </c>
      <c r="AB19" s="20" t="str">
        <f t="shared" si="10"/>
        <v/>
      </c>
      <c r="AC19" s="13">
        <f>'CONTRACTACIO 1r TR 2023'!X19+'CONTRACTACIO 2n TR 2023'!X19+'CONTRACTACIO 3r TR 2023'!X19+'CONTRACTACIO 4t TR 2023'!X19</f>
        <v>0</v>
      </c>
      <c r="AD19" s="13">
        <f>'CONTRACTACIO 1r TR 2023'!Y19+'CONTRACTACIO 2n TR 2023'!Y19+'CONTRACTACIO 3r TR 2023'!Y19+'CONTRACTACIO 4t TR 2023'!Y19</f>
        <v>0</v>
      </c>
      <c r="AE19" s="21" t="str">
        <f t="shared" si="11"/>
        <v/>
      </c>
    </row>
    <row r="20" spans="1:31" s="40" customFormat="1" ht="36" customHeight="1" x14ac:dyDescent="0.25">
      <c r="A20" s="43" t="s">
        <v>29</v>
      </c>
      <c r="B20" s="9">
        <f>'CONTRACTACIO 1r TR 2023'!B20+'CONTRACTACIO 2n TR 2023'!B20+'CONTRACTACIO 3r TR 2023'!B20+'CONTRACTACIO 4t TR 2023'!B20</f>
        <v>0</v>
      </c>
      <c r="C20" s="20" t="str">
        <f t="shared" si="0"/>
        <v/>
      </c>
      <c r="D20" s="13">
        <f>'CONTRACTACIO 1r TR 2023'!D20+'CONTRACTACIO 2n TR 2023'!D20+'CONTRACTACIO 3r TR 2023'!D20+'CONTRACTACIO 4t TR 2023'!D20</f>
        <v>0</v>
      </c>
      <c r="E20" s="13">
        <f>'CONTRACTACIO 1r TR 2023'!E20+'CONTRACTACIO 2n TR 2023'!E20+'CONTRACTACIO 3r TR 2023'!E20+'CONTRACTACIO 4t TR 2023'!E20</f>
        <v>0</v>
      </c>
      <c r="F20" s="21" t="str">
        <f t="shared" si="1"/>
        <v/>
      </c>
      <c r="G20" s="9">
        <f>'CONTRACTACIO 1r TR 2023'!G20+'CONTRACTACIO 2n TR 2023'!G20+'CONTRACTACIO 3r TR 2023'!G20+'CONTRACTACIO 4t TR 2023'!G20</f>
        <v>83</v>
      </c>
      <c r="H20" s="20">
        <f t="shared" si="2"/>
        <v>0.93258426966292129</v>
      </c>
      <c r="I20" s="13">
        <f>'CONTRACTACIO 1r TR 2023'!I20+'CONTRACTACIO 2n TR 2023'!I20+'CONTRACTACIO 3r TR 2023'!I20+'CONTRACTACIO 4t TR 2023'!I20</f>
        <v>843182.44</v>
      </c>
      <c r="J20" s="13">
        <f>'CONTRACTACIO 1r TR 2023'!J20+'CONTRACTACIO 2n TR 2023'!J20+'CONTRACTACIO 3r TR 2023'!J20+'CONTRACTACIO 4t TR 2023'!J20</f>
        <v>1015983.1453</v>
      </c>
      <c r="K20" s="21">
        <f t="shared" si="3"/>
        <v>0.72767411203734766</v>
      </c>
      <c r="L20" s="9">
        <f>'CONTRACTACIO 1r TR 2023'!L20+'CONTRACTACIO 2n TR 2023'!L20+'CONTRACTACIO 3r TR 2023'!L20+'CONTRACTACIO 4t TR 2023'!L20</f>
        <v>4</v>
      </c>
      <c r="M20" s="20">
        <f t="shared" si="4"/>
        <v>0.66666666666666663</v>
      </c>
      <c r="N20" s="13">
        <f>'CONTRACTACIO 1r TR 2023'!N20+'CONTRACTACIO 2n TR 2023'!N20+'CONTRACTACIO 3r TR 2023'!N20+'CONTRACTACIO 4t TR 2023'!N20</f>
        <v>30545.879999999997</v>
      </c>
      <c r="O20" s="13">
        <f>'CONTRACTACIO 1r TR 2023'!O20+'CONTRACTACIO 2n TR 2023'!O20+'CONTRACTACIO 3r TR 2023'!O20+'CONTRACTACIO 4t TR 2023'!O20</f>
        <v>36960.516000000003</v>
      </c>
      <c r="P20" s="21">
        <f t="shared" si="5"/>
        <v>0.16603353787517128</v>
      </c>
      <c r="Q20" s="9">
        <f>'CONTRACTACIO 1r TR 2023'!Q20+'CONTRACTACIO 2n TR 2023'!Q20+'CONTRACTACIO 3r TR 2023'!Q20+'CONTRACTACIO 4t TR 2023'!Q20</f>
        <v>0</v>
      </c>
      <c r="R20" s="20" t="str">
        <f t="shared" si="6"/>
        <v/>
      </c>
      <c r="S20" s="13">
        <f>'CONTRACTACIO 1r TR 2023'!S20+'CONTRACTACIO 2n TR 2023'!S20+'CONTRACTACIO 3r TR 2023'!S20+'CONTRACTACIO 4t TR 2023'!S20</f>
        <v>0</v>
      </c>
      <c r="T20" s="13">
        <f>'CONTRACTACIO 1r TR 2023'!T20+'CONTRACTACIO 2n TR 2023'!T20+'CONTRACTACIO 3r TR 2023'!T20+'CONTRACTACIO 4t TR 2023'!T20</f>
        <v>0</v>
      </c>
      <c r="U20" s="21" t="str">
        <f t="shared" si="7"/>
        <v/>
      </c>
      <c r="V20" s="9">
        <f>'CONTRACTACIO 1r TR 2023'!AA20+'CONTRACTACIO 2n TR 2023'!AA20+'CONTRACTACIO 3r TR 2023'!AA20+'CONTRACTACIO 4t TR 2023'!AA20</f>
        <v>0</v>
      </c>
      <c r="W20" s="20" t="str">
        <f t="shared" si="8"/>
        <v/>
      </c>
      <c r="X20" s="13">
        <f>'CONTRACTACIO 1r TR 2023'!AC20+'CONTRACTACIO 2n TR 2023'!AC20+'CONTRACTACIO 3r TR 2023'!AC20+'CONTRACTACIO 4t TR 2023'!AC20</f>
        <v>0</v>
      </c>
      <c r="Y20" s="13">
        <f>'CONTRACTACIO 1r TR 2023'!AD20+'CONTRACTACIO 2n TR 2023'!AD20+'CONTRACTACIO 3r TR 2023'!AD20+'CONTRACTACIO 4t TR 2023'!AD20</f>
        <v>0</v>
      </c>
      <c r="Z20" s="21" t="str">
        <f t="shared" si="9"/>
        <v/>
      </c>
      <c r="AA20" s="9">
        <f>'CONTRACTACIO 1r TR 2023'!V20+'CONTRACTACIO 2n TR 2023'!V20+'CONTRACTACIO 3r TR 2023'!V20+'CONTRACTACIO 4t TR 2023'!V20</f>
        <v>0</v>
      </c>
      <c r="AB20" s="20" t="str">
        <f t="shared" si="10"/>
        <v/>
      </c>
      <c r="AC20" s="13">
        <f>'CONTRACTACIO 1r TR 2023'!X20+'CONTRACTACIO 2n TR 2023'!X20+'CONTRACTACIO 3r TR 2023'!X20+'CONTRACTACIO 4t TR 2023'!X20</f>
        <v>0</v>
      </c>
      <c r="AD20" s="13">
        <f>'CONTRACTACIO 1r TR 2023'!Y20+'CONTRACTACIO 2n TR 2023'!Y20+'CONTRACTACIO 3r TR 2023'!Y20+'CONTRACTACIO 4t TR 2023'!Y20</f>
        <v>0</v>
      </c>
      <c r="AE20" s="21" t="str">
        <f t="shared" si="11"/>
        <v/>
      </c>
    </row>
    <row r="21" spans="1:31" s="40" customFormat="1" ht="40" hidden="1" customHeight="1" x14ac:dyDescent="0.25">
      <c r="A21" s="44" t="s">
        <v>35</v>
      </c>
      <c r="B21" s="9">
        <f>'CONTRACTACIO 1r TR 2023'!B21+'CONTRACTACIO 2n TR 2023'!B21+'CONTRACTACIO 3r TR 2023'!B21+'CONTRACTACIO 4t TR 2023'!B21</f>
        <v>0</v>
      </c>
      <c r="C21" s="20" t="str">
        <f t="shared" si="0"/>
        <v/>
      </c>
      <c r="D21" s="13">
        <f>'CONTRACTACIO 1r TR 2023'!D21+'CONTRACTACIO 2n TR 2023'!D21+'CONTRACTACIO 3r TR 2023'!D21+'CONTRACTACIO 4t TR 2023'!D21</f>
        <v>0</v>
      </c>
      <c r="E21" s="13">
        <f>'CONTRACTACIO 1r TR 2023'!E21+'CONTRACTACIO 2n TR 2023'!E21+'CONTRACTACIO 3r TR 2023'!E21+'CONTRACTACIO 4t TR 2023'!E21</f>
        <v>0</v>
      </c>
      <c r="F21" s="21" t="str">
        <f t="shared" si="1"/>
        <v/>
      </c>
      <c r="G21" s="9">
        <f>'CONTRACTACIO 1r TR 2023'!G21+'CONTRACTACIO 2n TR 2023'!G21+'CONTRACTACIO 3r TR 2023'!G21+'CONTRACTACIO 4t TR 2023'!G21</f>
        <v>0</v>
      </c>
      <c r="H21" s="20" t="str">
        <f t="shared" si="2"/>
        <v/>
      </c>
      <c r="I21" s="13">
        <f>'CONTRACTACIO 1r TR 2023'!I21+'CONTRACTACIO 2n TR 2023'!I21+'CONTRACTACIO 3r TR 2023'!I21+'CONTRACTACIO 4t TR 2023'!I21</f>
        <v>0</v>
      </c>
      <c r="J21" s="13">
        <f>'CONTRACTACIO 1r TR 2023'!J21+'CONTRACTACIO 2n TR 2023'!J21+'CONTRACTACIO 3r TR 2023'!J21+'CONTRACTACIO 4t TR 2023'!J21</f>
        <v>0</v>
      </c>
      <c r="K21" s="21" t="str">
        <f t="shared" si="3"/>
        <v/>
      </c>
      <c r="L21" s="9">
        <f>'CONTRACTACIO 1r TR 2023'!L21+'CONTRACTACIO 2n TR 2023'!L21+'CONTRACTACIO 3r TR 2023'!L21+'CONTRACTACIO 4t TR 2023'!L21</f>
        <v>0</v>
      </c>
      <c r="M21" s="20" t="str">
        <f t="shared" si="4"/>
        <v/>
      </c>
      <c r="N21" s="13">
        <f>'CONTRACTACIO 1r TR 2023'!N21+'CONTRACTACIO 2n TR 2023'!N21+'CONTRACTACIO 3r TR 2023'!N21+'CONTRACTACIO 4t TR 2023'!N21</f>
        <v>0</v>
      </c>
      <c r="O21" s="13">
        <f>'CONTRACTACIO 1r TR 2023'!O21+'CONTRACTACIO 2n TR 2023'!O21+'CONTRACTACIO 3r TR 2023'!O21+'CONTRACTACIO 4t TR 2023'!O21</f>
        <v>0</v>
      </c>
      <c r="P21" s="21" t="str">
        <f t="shared" si="5"/>
        <v/>
      </c>
      <c r="Q21" s="9">
        <f>'CONTRACTACIO 1r TR 2023'!Q21+'CONTRACTACIO 2n TR 2023'!Q21+'CONTRACTACIO 3r TR 2023'!Q21+'CONTRACTACIO 4t TR 2023'!Q21</f>
        <v>0</v>
      </c>
      <c r="R21" s="20" t="str">
        <f t="shared" si="6"/>
        <v/>
      </c>
      <c r="S21" s="13">
        <f>'CONTRACTACIO 1r TR 2023'!S21+'CONTRACTACIO 2n TR 2023'!S21+'CONTRACTACIO 3r TR 2023'!S21+'CONTRACTACIO 4t TR 2023'!S21</f>
        <v>0</v>
      </c>
      <c r="T21" s="13">
        <f>'CONTRACTACIO 1r TR 2023'!T21+'CONTRACTACIO 2n TR 2023'!T21+'CONTRACTACIO 3r TR 2023'!T21+'CONTRACTACIO 4t TR 2023'!T21</f>
        <v>0</v>
      </c>
      <c r="U21" s="21" t="str">
        <f t="shared" si="7"/>
        <v/>
      </c>
      <c r="V21" s="9">
        <f>'CONTRACTACIO 1r TR 2023'!AA21+'CONTRACTACIO 2n TR 2023'!AA21+'CONTRACTACIO 3r TR 2023'!AA21+'CONTRACTACIO 4t TR 2023'!AA21</f>
        <v>0</v>
      </c>
      <c r="W21" s="20" t="str">
        <f t="shared" si="8"/>
        <v/>
      </c>
      <c r="X21" s="13">
        <f>'CONTRACTACIO 1r TR 2023'!AC21+'CONTRACTACIO 2n TR 2023'!AC21+'CONTRACTACIO 3r TR 2023'!AC21+'CONTRACTACIO 4t TR 2023'!AC21</f>
        <v>0</v>
      </c>
      <c r="Y21" s="13">
        <f>'CONTRACTACIO 1r TR 2023'!AD21+'CONTRACTACIO 2n TR 2023'!AD21+'CONTRACTACIO 3r TR 2023'!AD21+'CONTRACTACIO 4t TR 2023'!AD21</f>
        <v>0</v>
      </c>
      <c r="Z21" s="21" t="str">
        <f t="shared" si="9"/>
        <v/>
      </c>
      <c r="AA21" s="9">
        <f>'CONTRACTACIO 1r TR 2023'!V21+'CONTRACTACIO 2n TR 2023'!V21+'CONTRACTACIO 3r TR 2023'!V21+'CONTRACTACIO 4t TR 2023'!V21</f>
        <v>0</v>
      </c>
      <c r="AB21" s="20" t="str">
        <f t="shared" si="10"/>
        <v/>
      </c>
      <c r="AC21" s="13">
        <f>'CONTRACTACIO 1r TR 2023'!X21+'CONTRACTACIO 2n TR 2023'!X21+'CONTRACTACIO 3r TR 2023'!X21+'CONTRACTACIO 4t TR 2023'!X21</f>
        <v>0</v>
      </c>
      <c r="AD21" s="13">
        <f>'CONTRACTACIO 1r TR 2023'!Y21+'CONTRACTACIO 2n TR 2023'!Y21+'CONTRACTACIO 3r TR 2023'!Y21+'CONTRACTACIO 4t TR 2023'!Y21</f>
        <v>0</v>
      </c>
      <c r="AE21" s="21" t="str">
        <f t="shared" si="11"/>
        <v/>
      </c>
    </row>
    <row r="22" spans="1:31" s="40" customFormat="1" ht="40" customHeight="1" x14ac:dyDescent="0.25">
      <c r="A22" s="86" t="s">
        <v>45</v>
      </c>
      <c r="B22" s="9">
        <f>'CONTRACTACIO 1r TR 2023'!B22+'CONTRACTACIO 2n TR 2023'!B22+'CONTRACTACIO 3r TR 2023'!B22+'CONTRACTACIO 4t TR 2023'!B22</f>
        <v>0</v>
      </c>
      <c r="C22" s="20" t="str">
        <f t="shared" si="0"/>
        <v/>
      </c>
      <c r="D22" s="13">
        <f>'CONTRACTACIO 1r TR 2023'!D22+'CONTRACTACIO 2n TR 2023'!D22+'CONTRACTACIO 3r TR 2023'!D22+'CONTRACTACIO 4t TR 2023'!D22</f>
        <v>0</v>
      </c>
      <c r="E22" s="14">
        <f>'CONTRACTACIO 1r TR 2023'!E22+'CONTRACTACIO 2n TR 2023'!E22+'CONTRACTACIO 3r TR 2023'!E22+'CONTRACTACIO 4t TR 2023'!E22</f>
        <v>0</v>
      </c>
      <c r="F22" s="21" t="str">
        <f t="shared" si="1"/>
        <v/>
      </c>
      <c r="G22" s="9">
        <f>'CONTRACTACIO 1r TR 2023'!G22+'CONTRACTACIO 2n TR 2023'!G22+'CONTRACTACIO 3r TR 2023'!G22+'CONTRACTACIO 4t TR 2023'!G22</f>
        <v>0</v>
      </c>
      <c r="H22" s="20" t="str">
        <f t="shared" si="2"/>
        <v/>
      </c>
      <c r="I22" s="13">
        <f>'CONTRACTACIO 1r TR 2023'!I22+'CONTRACTACIO 2n TR 2023'!I22+'CONTRACTACIO 3r TR 2023'!I22+'CONTRACTACIO 4t TR 2023'!I22</f>
        <v>0</v>
      </c>
      <c r="J22" s="14">
        <f>'CONTRACTACIO 1r TR 2023'!J22+'CONTRACTACIO 2n TR 2023'!J22+'CONTRACTACIO 3r TR 2023'!J22+'CONTRACTACIO 4t TR 2023'!J22</f>
        <v>0</v>
      </c>
      <c r="K22" s="21" t="str">
        <f t="shared" si="3"/>
        <v/>
      </c>
      <c r="L22" s="9">
        <f>'CONTRACTACIO 1r TR 2023'!L22+'CONTRACTACIO 2n TR 2023'!L22+'CONTRACTACIO 3r TR 2023'!L22+'CONTRACTACIO 4t TR 2023'!L22</f>
        <v>0</v>
      </c>
      <c r="M22" s="20" t="str">
        <f t="shared" si="4"/>
        <v/>
      </c>
      <c r="N22" s="13">
        <f>'CONTRACTACIO 1r TR 2023'!N22+'CONTRACTACIO 2n TR 2023'!N22+'CONTRACTACIO 3r TR 2023'!N22+'CONTRACTACIO 4t TR 2023'!N22</f>
        <v>0</v>
      </c>
      <c r="O22" s="14">
        <f>'CONTRACTACIO 1r TR 2023'!O22+'CONTRACTACIO 2n TR 2023'!O22+'CONTRACTACIO 3r TR 2023'!O22+'CONTRACTACIO 4t TR 2023'!O22</f>
        <v>0</v>
      </c>
      <c r="P22" s="21" t="str">
        <f t="shared" si="5"/>
        <v/>
      </c>
      <c r="Q22" s="9">
        <f>'CONTRACTACIO 1r TR 2023'!Q22+'CONTRACTACIO 2n TR 2023'!Q22+'CONTRACTACIO 3r TR 2023'!Q22+'CONTRACTACIO 4t TR 2023'!Q22</f>
        <v>0</v>
      </c>
      <c r="R22" s="20" t="str">
        <f t="shared" si="6"/>
        <v/>
      </c>
      <c r="S22" s="13">
        <f>'CONTRACTACIO 1r TR 2023'!S22+'CONTRACTACIO 2n TR 2023'!S22+'CONTRACTACIO 3r TR 2023'!S22+'CONTRACTACIO 4t TR 2023'!S22</f>
        <v>0</v>
      </c>
      <c r="T22" s="14">
        <f>'CONTRACTACIO 1r TR 2023'!T22+'CONTRACTACIO 2n TR 2023'!T22+'CONTRACTACIO 3r TR 2023'!T22+'CONTRACTACIO 4t TR 2023'!T22</f>
        <v>0</v>
      </c>
      <c r="U22" s="21" t="str">
        <f t="shared" si="7"/>
        <v/>
      </c>
      <c r="V22" s="9">
        <f>'CONTRACTACIO 1r TR 2023'!AA22+'CONTRACTACIO 2n TR 2023'!AA22+'CONTRACTACIO 3r TR 2023'!AA22+'CONTRACTACIO 4t TR 2023'!AA22</f>
        <v>0</v>
      </c>
      <c r="W22" s="20" t="str">
        <f t="shared" si="8"/>
        <v/>
      </c>
      <c r="X22" s="13">
        <f>'CONTRACTACIO 1r TR 2023'!AC22+'CONTRACTACIO 2n TR 2023'!AC22+'CONTRACTACIO 3r TR 2023'!AC22+'CONTRACTACIO 4t TR 2023'!AC22</f>
        <v>0</v>
      </c>
      <c r="Y22" s="14">
        <f>'CONTRACTACIO 1r TR 2023'!AD22+'CONTRACTACIO 2n TR 2023'!AD22+'CONTRACTACIO 3r TR 2023'!AD22+'CONTRACTACIO 4t TR 2023'!AD22</f>
        <v>0</v>
      </c>
      <c r="Z22" s="21" t="str">
        <f t="shared" si="9"/>
        <v/>
      </c>
      <c r="AA22" s="9">
        <f>'CONTRACTACIO 1r TR 2023'!V22+'CONTRACTACIO 2n TR 2023'!V22+'CONTRACTACIO 3r TR 2023'!V22+'CONTRACTACIO 4t TR 2023'!V22</f>
        <v>0</v>
      </c>
      <c r="AB22" s="20" t="str">
        <f t="shared" si="10"/>
        <v/>
      </c>
      <c r="AC22" s="13">
        <f>'CONTRACTACIO 1r TR 2023'!X22+'CONTRACTACIO 2n TR 2023'!X22+'CONTRACTACIO 3r TR 2023'!X22+'CONTRACTACIO 4t TR 2023'!X22</f>
        <v>0</v>
      </c>
      <c r="AD22" s="14">
        <f>'CONTRACTACIO 1r TR 2023'!Y22+'CONTRACTACIO 2n TR 2023'!Y22+'CONTRACTACIO 3r TR 2023'!Y22+'CONTRACTACIO 4t TR 2023'!Y22</f>
        <v>0</v>
      </c>
      <c r="AE22" s="21" t="str">
        <f t="shared" si="11"/>
        <v/>
      </c>
    </row>
    <row r="23" spans="1:31" s="40" customFormat="1" ht="40" customHeight="1" x14ac:dyDescent="0.35">
      <c r="A23" s="88" t="s">
        <v>47</v>
      </c>
      <c r="B23" s="77">
        <f>'CONTRACTACIO 1r TR 2023'!B23+'CONTRACTACIO 2n TR 2023'!B23+'CONTRACTACIO 3r TR 2023'!B23+'CONTRACTACIO 4t TR 2023'!B23</f>
        <v>0</v>
      </c>
      <c r="C23" s="62" t="str">
        <f t="shared" si="0"/>
        <v/>
      </c>
      <c r="D23" s="73">
        <f>'CONTRACTACIO 1r TR 2023'!D23+'CONTRACTACIO 2n TR 2023'!D23+'CONTRACTACIO 3r TR 2023'!D23+'CONTRACTACIO 4t TR 2023'!D23</f>
        <v>0</v>
      </c>
      <c r="E23" s="74">
        <f>'CONTRACTACIO 1r TR 2023'!E23+'CONTRACTACIO 2n TR 2023'!E23+'CONTRACTACIO 3r TR 2023'!E23+'CONTRACTACIO 4t TR 2023'!E23</f>
        <v>0</v>
      </c>
      <c r="F23" s="63" t="str">
        <f t="shared" si="1"/>
        <v/>
      </c>
      <c r="G23" s="77">
        <f>'CONTRACTACIO 1r TR 2023'!G23+'CONTRACTACIO 2n TR 2023'!G23+'CONTRACTACIO 3r TR 2023'!G23+'CONTRACTACIO 4t TR 2023'!G23</f>
        <v>0</v>
      </c>
      <c r="H23" s="62" t="str">
        <f t="shared" si="2"/>
        <v/>
      </c>
      <c r="I23" s="73">
        <f>'CONTRACTACIO 1r TR 2023'!I23+'CONTRACTACIO 2n TR 2023'!I23+'CONTRACTACIO 3r TR 2023'!I23+'CONTRACTACIO 4t TR 2023'!I23</f>
        <v>0</v>
      </c>
      <c r="J23" s="74">
        <f>'CONTRACTACIO 1r TR 2023'!J23+'CONTRACTACIO 2n TR 2023'!J23+'CONTRACTACIO 3r TR 2023'!J23+'CONTRACTACIO 4t TR 2023'!J23</f>
        <v>0</v>
      </c>
      <c r="K23" s="63" t="str">
        <f t="shared" si="3"/>
        <v/>
      </c>
      <c r="L23" s="77">
        <f>'CONTRACTACIO 1r TR 2023'!L23+'CONTRACTACIO 2n TR 2023'!L23+'CONTRACTACIO 3r TR 2023'!L23+'CONTRACTACIO 4t TR 2023'!L23</f>
        <v>0</v>
      </c>
      <c r="M23" s="62" t="str">
        <f t="shared" si="4"/>
        <v/>
      </c>
      <c r="N23" s="73">
        <f>'CONTRACTACIO 1r TR 2023'!N23+'CONTRACTACIO 2n TR 2023'!N23+'CONTRACTACIO 3r TR 2023'!N23+'CONTRACTACIO 4t TR 2023'!N23</f>
        <v>0</v>
      </c>
      <c r="O23" s="74">
        <f>'CONTRACTACIO 1r TR 2023'!O23+'CONTRACTACIO 2n TR 2023'!O23+'CONTRACTACIO 3r TR 2023'!O23+'CONTRACTACIO 4t TR 2023'!O23</f>
        <v>0</v>
      </c>
      <c r="P23" s="63" t="str">
        <f t="shared" si="5"/>
        <v/>
      </c>
      <c r="Q23" s="77">
        <f>'CONTRACTACIO 1r TR 2023'!Q23+'CONTRACTACIO 2n TR 2023'!Q23+'CONTRACTACIO 3r TR 2023'!Q23+'CONTRACTACIO 4t TR 2023'!Q23</f>
        <v>0</v>
      </c>
      <c r="R23" s="62" t="str">
        <f t="shared" si="6"/>
        <v/>
      </c>
      <c r="S23" s="73">
        <f>'CONTRACTACIO 1r TR 2023'!S23+'CONTRACTACIO 2n TR 2023'!S23+'CONTRACTACIO 3r TR 2023'!S23+'CONTRACTACIO 4t TR 2023'!S23</f>
        <v>0</v>
      </c>
      <c r="T23" s="74">
        <f>'CONTRACTACIO 1r TR 2023'!T23+'CONTRACTACIO 2n TR 2023'!T23+'CONTRACTACIO 3r TR 2023'!T23+'CONTRACTACIO 4t TR 2023'!T23</f>
        <v>0</v>
      </c>
      <c r="U23" s="63" t="str">
        <f t="shared" si="7"/>
        <v/>
      </c>
      <c r="V23" s="77">
        <f>'CONTRACTACIO 1r TR 2023'!AA23+'CONTRACTACIO 2n TR 2023'!AA23+'CONTRACTACIO 3r TR 2023'!AA23+'CONTRACTACIO 4t TR 2023'!AA23</f>
        <v>0</v>
      </c>
      <c r="W23" s="62" t="str">
        <f t="shared" si="8"/>
        <v/>
      </c>
      <c r="X23" s="73">
        <f>'CONTRACTACIO 1r TR 2023'!AC23+'CONTRACTACIO 2n TR 2023'!AC23+'CONTRACTACIO 3r TR 2023'!AC23+'CONTRACTACIO 4t TR 2023'!AC23</f>
        <v>0</v>
      </c>
      <c r="Y23" s="74">
        <f>'CONTRACTACIO 1r TR 2023'!AD23+'CONTRACTACIO 2n TR 2023'!AD23+'CONTRACTACIO 3r TR 2023'!AD23+'CONTRACTACIO 4t TR 2023'!AD23</f>
        <v>0</v>
      </c>
      <c r="Z23" s="63" t="str">
        <f t="shared" si="9"/>
        <v/>
      </c>
      <c r="AA23" s="77">
        <f>'CONTRACTACIO 1r TR 2023'!V23+'CONTRACTACIO 2n TR 2023'!V23+'CONTRACTACIO 3r TR 2023'!V23+'CONTRACTACIO 4t TR 2023'!V23</f>
        <v>0</v>
      </c>
      <c r="AB23" s="20" t="str">
        <f t="shared" si="10"/>
        <v/>
      </c>
      <c r="AC23" s="73">
        <f>'CONTRACTACIO 1r TR 2023'!X23+'CONTRACTACIO 2n TR 2023'!X23+'CONTRACTACIO 3r TR 2023'!X23+'CONTRACTACIO 4t TR 2023'!X23</f>
        <v>0</v>
      </c>
      <c r="AD23" s="74">
        <f>'CONTRACTACIO 1r TR 2023'!Y23+'CONTRACTACIO 2n TR 2023'!Y23+'CONTRACTACIO 3r TR 2023'!Y23+'CONTRACTACIO 4t TR 2023'!Y23</f>
        <v>0</v>
      </c>
      <c r="AE23" s="63" t="str">
        <f t="shared" si="11"/>
        <v/>
      </c>
    </row>
    <row r="24" spans="1:31" s="40" customFormat="1" ht="36" customHeight="1" x14ac:dyDescent="0.35">
      <c r="A24" s="90" t="s">
        <v>52</v>
      </c>
      <c r="B24" s="77">
        <f>'CONTRACTACIO 1r TR 2023'!B24+'CONTRACTACIO 2n TR 2023'!B24+'CONTRACTACIO 3r TR 2023'!B24+'CONTRACTACIO 4t TR 2023'!B24</f>
        <v>0</v>
      </c>
      <c r="C24" s="62" t="str">
        <f t="shared" si="0"/>
        <v/>
      </c>
      <c r="D24" s="73">
        <f>'CONTRACTACIO 1r TR 2023'!D24+'CONTRACTACIO 2n TR 2023'!D24+'CONTRACTACIO 3r TR 2023'!D24+'CONTRACTACIO 4t TR 2023'!D24</f>
        <v>0</v>
      </c>
      <c r="E24" s="74">
        <f>'CONTRACTACIO 1r TR 2023'!E24+'CONTRACTACIO 2n TR 2023'!E24+'CONTRACTACIO 3r TR 2023'!E24+'CONTRACTACIO 4t TR 2023'!E24</f>
        <v>0</v>
      </c>
      <c r="F24" s="63" t="str">
        <f t="shared" si="1"/>
        <v/>
      </c>
      <c r="G24" s="77">
        <f>'CONTRACTACIO 1r TR 2023'!G24+'CONTRACTACIO 2n TR 2023'!G24+'CONTRACTACIO 3r TR 2023'!G24+'CONTRACTACIO 4t TR 2023'!G24</f>
        <v>0</v>
      </c>
      <c r="H24" s="62" t="str">
        <f t="shared" si="2"/>
        <v/>
      </c>
      <c r="I24" s="73">
        <f>'CONTRACTACIO 1r TR 2023'!I24+'CONTRACTACIO 2n TR 2023'!I24+'CONTRACTACIO 3r TR 2023'!I24+'CONTRACTACIO 4t TR 2023'!I24</f>
        <v>0</v>
      </c>
      <c r="J24" s="74">
        <f>'CONTRACTACIO 1r TR 2023'!J24+'CONTRACTACIO 2n TR 2023'!J24+'CONTRACTACIO 3r TR 2023'!J24+'CONTRACTACIO 4t TR 2023'!J24</f>
        <v>0</v>
      </c>
      <c r="K24" s="63" t="str">
        <f t="shared" si="3"/>
        <v/>
      </c>
      <c r="L24" s="77">
        <f>'CONTRACTACIO 1r TR 2023'!L24+'CONTRACTACIO 2n TR 2023'!L24+'CONTRACTACIO 3r TR 2023'!L24+'CONTRACTACIO 4t TR 2023'!L24</f>
        <v>0</v>
      </c>
      <c r="M24" s="62" t="str">
        <f t="shared" si="4"/>
        <v/>
      </c>
      <c r="N24" s="73">
        <f>'CONTRACTACIO 1r TR 2023'!N24+'CONTRACTACIO 2n TR 2023'!N24+'CONTRACTACIO 3r TR 2023'!N24+'CONTRACTACIO 4t TR 2023'!N24</f>
        <v>0</v>
      </c>
      <c r="O24" s="74">
        <f>'CONTRACTACIO 1r TR 2023'!O24+'CONTRACTACIO 2n TR 2023'!O24+'CONTRACTACIO 3r TR 2023'!O24+'CONTRACTACIO 4t TR 2023'!O24</f>
        <v>0</v>
      </c>
      <c r="P24" s="63" t="str">
        <f t="shared" si="5"/>
        <v/>
      </c>
      <c r="Q24" s="77">
        <f>'CONTRACTACIO 1r TR 2023'!Q24+'CONTRACTACIO 2n TR 2023'!Q24+'CONTRACTACIO 3r TR 2023'!Q24+'CONTRACTACIO 4t TR 2023'!Q24</f>
        <v>0</v>
      </c>
      <c r="R24" s="62" t="str">
        <f t="shared" si="6"/>
        <v/>
      </c>
      <c r="S24" s="73">
        <f>'CONTRACTACIO 1r TR 2023'!S24+'CONTRACTACIO 2n TR 2023'!S24+'CONTRACTACIO 3r TR 2023'!S24+'CONTRACTACIO 4t TR 2023'!S24</f>
        <v>0</v>
      </c>
      <c r="T24" s="74">
        <f>'CONTRACTACIO 1r TR 2023'!T24+'CONTRACTACIO 2n TR 2023'!T24+'CONTRACTACIO 3r TR 2023'!T24+'CONTRACTACIO 4t TR 2023'!T24</f>
        <v>0</v>
      </c>
      <c r="U24" s="63" t="str">
        <f t="shared" si="7"/>
        <v/>
      </c>
      <c r="V24" s="77">
        <f>'CONTRACTACIO 1r TR 2023'!AA24+'CONTRACTACIO 2n TR 2023'!AA24+'CONTRACTACIO 3r TR 2023'!AA24+'CONTRACTACIO 4t TR 2023'!AA24</f>
        <v>0</v>
      </c>
      <c r="W24" s="62" t="str">
        <f t="shared" si="8"/>
        <v/>
      </c>
      <c r="X24" s="73">
        <f>'CONTRACTACIO 1r TR 2023'!AC24+'CONTRACTACIO 2n TR 2023'!AC24+'CONTRACTACIO 3r TR 2023'!AC24+'CONTRACTACIO 4t TR 2023'!AC24</f>
        <v>0</v>
      </c>
      <c r="Y24" s="74">
        <f>'CONTRACTACIO 1r TR 2023'!AD24+'CONTRACTACIO 2n TR 2023'!AD24+'CONTRACTACIO 3r TR 2023'!AD24+'CONTRACTACIO 4t TR 2023'!AD24</f>
        <v>0</v>
      </c>
      <c r="Z24" s="63" t="str">
        <f t="shared" si="9"/>
        <v/>
      </c>
      <c r="AA24" s="77">
        <f>'CONTRACTACIO 1r TR 2023'!V24+'CONTRACTACIO 2n TR 2023'!V24+'CONTRACTACIO 3r TR 2023'!V24+'CONTRACTACIO 4t TR 2023'!V24</f>
        <v>0</v>
      </c>
      <c r="AB24" s="20" t="str">
        <f t="shared" si="10"/>
        <v/>
      </c>
      <c r="AC24" s="73">
        <f>'CONTRACTACIO 1r TR 2023'!X24+'CONTRACTACIO 2n TR 2023'!X24+'CONTRACTACIO 3r TR 2023'!X24+'CONTRACTACIO 4t TR 2023'!X24</f>
        <v>0</v>
      </c>
      <c r="AD24" s="74">
        <f>'CONTRACTACIO 1r TR 2023'!Y24+'CONTRACTACIO 2n TR 2023'!Y24+'CONTRACTACIO 3r TR 2023'!Y24+'CONTRACTACIO 4t TR 2023'!Y24</f>
        <v>0</v>
      </c>
      <c r="AE24" s="63" t="str">
        <f t="shared" si="11"/>
        <v/>
      </c>
    </row>
    <row r="25" spans="1:31" ht="33" customHeight="1" thickBot="1" x14ac:dyDescent="0.3">
      <c r="A25" s="78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89</v>
      </c>
      <c r="H25" s="17">
        <f t="shared" si="12"/>
        <v>1</v>
      </c>
      <c r="I25" s="18">
        <f t="shared" si="12"/>
        <v>1157416.4099999999</v>
      </c>
      <c r="J25" s="18">
        <f t="shared" si="12"/>
        <v>1396206.2529</v>
      </c>
      <c r="K25" s="19">
        <f t="shared" si="12"/>
        <v>1</v>
      </c>
      <c r="L25" s="16">
        <f t="shared" si="12"/>
        <v>6</v>
      </c>
      <c r="M25" s="17">
        <f t="shared" si="12"/>
        <v>1</v>
      </c>
      <c r="N25" s="18">
        <f t="shared" si="12"/>
        <v>183974.16</v>
      </c>
      <c r="O25" s="18">
        <f t="shared" si="12"/>
        <v>222608.736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49999999999999" customHeight="1" x14ac:dyDescent="0.25">
      <c r="B26" s="25"/>
      <c r="H26" s="25"/>
      <c r="N26" s="25"/>
    </row>
    <row r="27" spans="1:31" s="47" customFormat="1" ht="34.4" hidden="1" customHeight="1" x14ac:dyDescent="0.25">
      <c r="A27" s="142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99999999999999" hidden="1" customHeight="1" x14ac:dyDescent="0.25">
      <c r="A28" s="144" t="str">
        <f>'CONTRACTACIO 1r TR 2023'!A28:Q28</f>
        <v>https://bcnroc.ajuntament.barcelona.cat/jspui/bitstream/11703/128073/5/GM_pressupost-general_2023.pdf#page=269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5" customHeight="1" x14ac:dyDescent="0.35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21.65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5"/>
      <c r="W30" s="45"/>
      <c r="X30" s="45"/>
      <c r="Y30" s="47"/>
      <c r="Z30" s="47"/>
      <c r="AA30" s="47"/>
      <c r="AB30" s="47"/>
      <c r="AC30" s="45"/>
      <c r="AD30" s="45"/>
      <c r="AE30" s="45"/>
    </row>
    <row r="31" spans="1:31" s="51" customFormat="1" ht="18" customHeight="1" x14ac:dyDescent="0.35">
      <c r="A31" s="150" t="s">
        <v>10</v>
      </c>
      <c r="B31" s="153" t="s">
        <v>17</v>
      </c>
      <c r="C31" s="154"/>
      <c r="D31" s="154"/>
      <c r="E31" s="154"/>
      <c r="F31" s="155"/>
      <c r="G31" s="24"/>
      <c r="H31" s="47"/>
      <c r="I31" s="47"/>
      <c r="J31" s="159" t="s">
        <v>15</v>
      </c>
      <c r="K31" s="160"/>
      <c r="L31" s="153" t="s">
        <v>16</v>
      </c>
      <c r="M31" s="154"/>
      <c r="N31" s="154"/>
      <c r="O31" s="154"/>
      <c r="P31" s="155"/>
      <c r="Q31" s="48"/>
      <c r="R31" s="68"/>
      <c r="S31" s="45"/>
      <c r="T31" s="45"/>
      <c r="U31" s="45"/>
      <c r="V31" s="48"/>
      <c r="W31" s="48"/>
      <c r="X31" s="68"/>
      <c r="Y31" s="47"/>
      <c r="Z31" s="47"/>
      <c r="AA31" s="47"/>
      <c r="AB31" s="47"/>
      <c r="AC31" s="48"/>
      <c r="AD31" s="48"/>
      <c r="AE31" s="68"/>
    </row>
    <row r="32" spans="1:31" s="47" customFormat="1" ht="18" customHeight="1" thickBot="1" x14ac:dyDescent="0.4">
      <c r="A32" s="151"/>
      <c r="B32" s="156"/>
      <c r="C32" s="157"/>
      <c r="D32" s="157"/>
      <c r="E32" s="157"/>
      <c r="F32" s="158"/>
      <c r="G32" s="24"/>
      <c r="J32" s="161"/>
      <c r="K32" s="162"/>
      <c r="L32" s="165"/>
      <c r="M32" s="166"/>
      <c r="N32" s="166"/>
      <c r="O32" s="166"/>
      <c r="P32" s="167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47" customFormat="1" ht="40.4" customHeight="1" thickBot="1" x14ac:dyDescent="0.4">
      <c r="A33" s="152"/>
      <c r="B33" s="52" t="s">
        <v>14</v>
      </c>
      <c r="C33" s="33" t="s">
        <v>8</v>
      </c>
      <c r="D33" s="34" t="s">
        <v>48</v>
      </c>
      <c r="E33" s="35" t="s">
        <v>49</v>
      </c>
      <c r="F33" s="53" t="s">
        <v>9</v>
      </c>
      <c r="G33" s="24"/>
      <c r="H33" s="24"/>
      <c r="I33" s="24"/>
      <c r="J33" s="163"/>
      <c r="K33" s="164"/>
      <c r="L33" s="52" t="s">
        <v>14</v>
      </c>
      <c r="M33" s="33" t="s">
        <v>8</v>
      </c>
      <c r="N33" s="34" t="s">
        <v>48</v>
      </c>
      <c r="O33" s="35" t="s">
        <v>49</v>
      </c>
      <c r="P33" s="53" t="s">
        <v>9</v>
      </c>
      <c r="Q33" s="48"/>
      <c r="R33" s="68"/>
      <c r="S33" s="45"/>
      <c r="T33" s="45"/>
      <c r="U33" s="45"/>
      <c r="V33" s="48"/>
      <c r="W33" s="48"/>
      <c r="X33" s="68"/>
      <c r="AC33" s="48"/>
      <c r="AD33" s="48"/>
      <c r="AE33" s="68"/>
    </row>
    <row r="34" spans="1:33" s="24" customFormat="1" ht="47.5" customHeight="1" x14ac:dyDescent="0.25">
      <c r="A34" s="39" t="s">
        <v>25</v>
      </c>
      <c r="B34" s="9">
        <f t="shared" ref="B34:B43" si="13">B13+G13+L13+Q13+V13+AA13</f>
        <v>3</v>
      </c>
      <c r="C34" s="8">
        <f t="shared" ref="C34:C40" si="14">IF(B34,B34/$B$46,"")</f>
        <v>3.1578947368421054E-2</v>
      </c>
      <c r="D34" s="10">
        <f t="shared" ref="D34:D43" si="15">D13+I13+N13+S13+X13+AC13</f>
        <v>157148.85</v>
      </c>
      <c r="E34" s="11">
        <f t="shared" ref="E34:E43" si="16">E13+J13+O13+T13+Y13+AD13</f>
        <v>190150.11</v>
      </c>
      <c r="F34" s="21">
        <f t="shared" ref="F34:F40" si="17">IF(E34,E34/$E$46,"")</f>
        <v>0.11746253358403158</v>
      </c>
      <c r="J34" s="99" t="s">
        <v>3</v>
      </c>
      <c r="K34" s="100"/>
      <c r="L34" s="54">
        <f>B25</f>
        <v>0</v>
      </c>
      <c r="M34" s="8" t="str">
        <f t="shared" ref="M34:M39" si="18">IF(L34,L34/$L$40,"")</f>
        <v/>
      </c>
      <c r="N34" s="55">
        <f>D25</f>
        <v>0</v>
      </c>
      <c r="O34" s="55">
        <f>E25</f>
        <v>0</v>
      </c>
      <c r="P34" s="56" t="str">
        <f t="shared" ref="P34:P39" si="19">IF(O34,O34/$O$40,"")</f>
        <v/>
      </c>
    </row>
    <row r="35" spans="1:33" s="24" customFormat="1" ht="30" customHeight="1" x14ac:dyDescent="0.35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95" t="s">
        <v>1</v>
      </c>
      <c r="K35" s="96"/>
      <c r="L35" s="57">
        <f>G25</f>
        <v>89</v>
      </c>
      <c r="M35" s="8">
        <f t="shared" si="18"/>
        <v>0.93684210526315792</v>
      </c>
      <c r="N35" s="58">
        <f>I25</f>
        <v>1157416.4099999999</v>
      </c>
      <c r="O35" s="58">
        <f>J25</f>
        <v>1396206.2529</v>
      </c>
      <c r="P35" s="56">
        <f t="shared" si="19"/>
        <v>0.86248661055994746</v>
      </c>
    </row>
    <row r="36" spans="1:33" s="24" customFormat="1" ht="30" customHeight="1" x14ac:dyDescent="0.35">
      <c r="A36" s="41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95" t="s">
        <v>2</v>
      </c>
      <c r="K36" s="96"/>
      <c r="L36" s="57">
        <f>L25</f>
        <v>6</v>
      </c>
      <c r="M36" s="8">
        <f t="shared" si="18"/>
        <v>6.3157894736842107E-2</v>
      </c>
      <c r="N36" s="58">
        <f>N25</f>
        <v>183974.16</v>
      </c>
      <c r="O36" s="58">
        <f>O25</f>
        <v>222608.736</v>
      </c>
      <c r="P36" s="56">
        <f t="shared" si="19"/>
        <v>0.13751338944005254</v>
      </c>
    </row>
    <row r="37" spans="1:33" ht="30" customHeight="1" x14ac:dyDescent="0.35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H37" s="24"/>
      <c r="I37" s="24"/>
      <c r="J37" s="95" t="s">
        <v>34</v>
      </c>
      <c r="K37" s="96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H38" s="24"/>
      <c r="I38" s="24"/>
      <c r="J38" s="95" t="s">
        <v>5</v>
      </c>
      <c r="K38" s="96"/>
      <c r="L38" s="57">
        <f>AA25</f>
        <v>0</v>
      </c>
      <c r="M38" s="8" t="str">
        <f t="shared" si="18"/>
        <v/>
      </c>
      <c r="N38" s="58">
        <f>AC25</f>
        <v>0</v>
      </c>
      <c r="O38" s="58">
        <f>AD25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5">
      <c r="A39" s="42" t="s">
        <v>33</v>
      </c>
      <c r="B39" s="15">
        <f t="shared" si="13"/>
        <v>4</v>
      </c>
      <c r="C39" s="8">
        <f t="shared" si="14"/>
        <v>4.2105263157894736E-2</v>
      </c>
      <c r="D39" s="13">
        <f t="shared" si="15"/>
        <v>292514.84000000003</v>
      </c>
      <c r="E39" s="22">
        <f t="shared" si="16"/>
        <v>353942.96</v>
      </c>
      <c r="F39" s="21">
        <f t="shared" si="17"/>
        <v>0.21864324362384829</v>
      </c>
      <c r="G39" s="24"/>
      <c r="H39" s="24"/>
      <c r="I39" s="24"/>
      <c r="J39" s="95" t="s">
        <v>4</v>
      </c>
      <c r="K39" s="96"/>
      <c r="L39" s="57">
        <f>V25</f>
        <v>0</v>
      </c>
      <c r="M39" s="8" t="str">
        <f t="shared" si="18"/>
        <v/>
      </c>
      <c r="N39" s="58">
        <f>X25</f>
        <v>0</v>
      </c>
      <c r="O39" s="58">
        <f>Y25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4">
      <c r="A40" s="42" t="s">
        <v>28</v>
      </c>
      <c r="B40" s="12">
        <f t="shared" si="13"/>
        <v>1</v>
      </c>
      <c r="C40" s="8">
        <f t="shared" si="14"/>
        <v>1.0526315789473684E-2</v>
      </c>
      <c r="D40" s="13">
        <f t="shared" si="15"/>
        <v>17998.560000000001</v>
      </c>
      <c r="E40" s="14">
        <f t="shared" si="16"/>
        <v>21778.257600000001</v>
      </c>
      <c r="F40" s="21">
        <f t="shared" si="17"/>
        <v>1.3453209754870462E-2</v>
      </c>
      <c r="G40" s="24"/>
      <c r="H40" s="24"/>
      <c r="I40" s="24"/>
      <c r="J40" s="97" t="s">
        <v>0</v>
      </c>
      <c r="K40" s="98"/>
      <c r="L40" s="79">
        <f>SUM(L34:L39)</f>
        <v>95</v>
      </c>
      <c r="M40" s="17">
        <f>SUM(M34:M39)</f>
        <v>1</v>
      </c>
      <c r="N40" s="80">
        <f>SUM(N34:N39)</f>
        <v>1341390.5699999998</v>
      </c>
      <c r="O40" s="81">
        <f>SUM(O34:O39)</f>
        <v>1618814.9889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5">
      <c r="A41" s="43" t="s">
        <v>29</v>
      </c>
      <c r="B41" s="12">
        <f t="shared" si="13"/>
        <v>87</v>
      </c>
      <c r="C41" s="8">
        <f>IF(B41,B41/$B$46,"")</f>
        <v>0.91578947368421049</v>
      </c>
      <c r="D41" s="13">
        <f t="shared" si="15"/>
        <v>873728.32</v>
      </c>
      <c r="E41" s="14">
        <f t="shared" si="16"/>
        <v>1052943.6613</v>
      </c>
      <c r="F41" s="21">
        <f>IF(E41,E41/$E$46,"")</f>
        <v>0.65044101303724955</v>
      </c>
      <c r="G41" s="24"/>
      <c r="H41" s="24"/>
      <c r="I41" s="24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30" hidden="1" customHeight="1" x14ac:dyDescent="0.25">
      <c r="A42" s="44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4"/>
      <c r="H42" s="24"/>
      <c r="I42" s="24"/>
      <c r="J42" s="48"/>
      <c r="K42" s="48"/>
      <c r="L42" s="68"/>
      <c r="M42" s="49"/>
      <c r="N42" s="45"/>
      <c r="O42" s="45"/>
      <c r="P42" s="48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30" customHeight="1" x14ac:dyDescent="0.35">
      <c r="A43" s="76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4"/>
      <c r="H43" s="24"/>
      <c r="I43" s="24"/>
      <c r="J43" s="48"/>
      <c r="K43" s="48"/>
      <c r="L43" s="68"/>
      <c r="M43" s="49"/>
      <c r="N43" s="45"/>
      <c r="O43" s="45"/>
      <c r="P43" s="48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30" customHeight="1" x14ac:dyDescent="0.35">
      <c r="A44" s="88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4"/>
      <c r="H44" s="24"/>
      <c r="I44" s="24"/>
      <c r="J44" s="48"/>
      <c r="K44" s="48"/>
      <c r="L44" s="68"/>
      <c r="M44" s="49"/>
      <c r="N44" s="45"/>
      <c r="O44" s="45"/>
      <c r="P44" s="48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ht="30" customHeight="1" x14ac:dyDescent="0.35">
      <c r="A45" s="88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4"/>
      <c r="H45" s="24"/>
      <c r="I45" s="24"/>
      <c r="J45" s="48"/>
      <c r="K45" s="48"/>
      <c r="L45" s="68"/>
      <c r="M45" s="49"/>
      <c r="N45" s="45"/>
      <c r="O45" s="45"/>
      <c r="P45" s="48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s="51" customFormat="1" ht="30" customHeight="1" thickBot="1" x14ac:dyDescent="0.4">
      <c r="A46" s="61" t="s">
        <v>0</v>
      </c>
      <c r="B46" s="16">
        <f>SUM(B34:B45)</f>
        <v>95</v>
      </c>
      <c r="C46" s="17">
        <f>SUM(C34:C45)</f>
        <v>1</v>
      </c>
      <c r="D46" s="18">
        <f>SUM(D34:D45)</f>
        <v>1341390.57</v>
      </c>
      <c r="E46" s="18">
        <f>SUM(E34:E45)</f>
        <v>1618814.9889000002</v>
      </c>
      <c r="F46" s="19">
        <f>SUM(F34:F45)</f>
        <v>0.99999999999999989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48"/>
      <c r="R46" s="68"/>
      <c r="S46" s="45"/>
      <c r="T46" s="45"/>
      <c r="U46" s="45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s="51" customFormat="1" ht="30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48"/>
      <c r="W47" s="48"/>
      <c r="X47" s="68"/>
      <c r="Y47" s="47"/>
      <c r="Z47" s="47"/>
      <c r="AA47" s="47"/>
      <c r="AB47" s="47"/>
      <c r="AC47" s="48"/>
      <c r="AD47" s="48"/>
      <c r="AE47" s="68"/>
    </row>
    <row r="48" spans="1:33" ht="36" customHeight="1" x14ac:dyDescent="0.35">
      <c r="A48" s="24"/>
      <c r="B48" s="25"/>
      <c r="C48" s="24"/>
      <c r="D48" s="24"/>
      <c r="E48" s="24"/>
      <c r="F48" s="24"/>
      <c r="G48" s="24"/>
      <c r="H48" s="25"/>
      <c r="I48" s="24"/>
      <c r="J48" s="24"/>
      <c r="K48" s="24"/>
      <c r="L48" s="24"/>
      <c r="M48" s="24"/>
      <c r="N48" s="25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2:14" s="24" customFormat="1" ht="23.15" customHeigh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1:21" s="24" customFormat="1" x14ac:dyDescent="0.35">
      <c r="B97" s="25"/>
      <c r="H97" s="25"/>
      <c r="N97" s="25"/>
    </row>
    <row r="98" spans="1:21" s="24" customFormat="1" x14ac:dyDescent="0.35">
      <c r="B98" s="25"/>
      <c r="H98" s="25"/>
      <c r="N98" s="25"/>
    </row>
    <row r="99" spans="1:21" s="24" customFormat="1" x14ac:dyDescent="0.35">
      <c r="B99" s="25"/>
      <c r="H99" s="25"/>
      <c r="N99" s="25"/>
    </row>
    <row r="100" spans="1:21" s="24" customFormat="1" x14ac:dyDescent="0.35">
      <c r="B100" s="25"/>
      <c r="H100" s="25"/>
      <c r="N100" s="25"/>
    </row>
    <row r="101" spans="1:21" s="24" customFormat="1" x14ac:dyDescent="0.35">
      <c r="B101" s="25"/>
      <c r="H101" s="25"/>
      <c r="N101" s="25"/>
    </row>
    <row r="102" spans="1:21" s="24" customFormat="1" x14ac:dyDescent="0.35">
      <c r="B102" s="25"/>
      <c r="H102" s="25"/>
      <c r="N102" s="25"/>
    </row>
    <row r="103" spans="1:21" s="24" customFormat="1" x14ac:dyDescent="0.35">
      <c r="B103" s="25"/>
      <c r="H103" s="25"/>
      <c r="N103" s="25"/>
    </row>
    <row r="104" spans="1:21" s="24" customFormat="1" x14ac:dyDescent="0.35">
      <c r="B104" s="25"/>
      <c r="H104" s="25"/>
      <c r="N104" s="25"/>
    </row>
    <row r="105" spans="1:21" s="24" customFormat="1" x14ac:dyDescent="0.35">
      <c r="B105" s="25"/>
      <c r="H105" s="25"/>
      <c r="N105" s="25"/>
    </row>
    <row r="106" spans="1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</row>
    <row r="107" spans="1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1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  <row r="109" spans="1:21" s="24" customFormat="1" x14ac:dyDescent="0.35">
      <c r="A109" s="26"/>
      <c r="B109" s="59"/>
      <c r="C109" s="26"/>
      <c r="D109" s="26"/>
      <c r="E109" s="26"/>
      <c r="F109" s="26"/>
      <c r="G109" s="26"/>
      <c r="H109" s="59"/>
      <c r="I109" s="26"/>
      <c r="J109" s="26"/>
      <c r="K109" s="26"/>
      <c r="L109" s="26"/>
      <c r="M109" s="26"/>
      <c r="N109" s="59"/>
      <c r="O109" s="26"/>
      <c r="P109" s="26"/>
      <c r="Q109" s="26"/>
      <c r="R109" s="26"/>
      <c r="S109" s="26"/>
      <c r="T109" s="26"/>
      <c r="U109" s="26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2023</vt:lpstr>
      <vt:lpstr>CONTRACTACIO 2n TR 2023</vt:lpstr>
      <vt:lpstr>CONTRACTACIO 3r TR 2023</vt:lpstr>
      <vt:lpstr>CONTRACTACIO 4t TR 2023</vt:lpstr>
      <vt:lpstr>2023 - CONTRACTACIÓ ANUAL</vt:lpstr>
      <vt:lpstr>'2023 - CONTRACTACIÓ ANUAL'!Àrea_d'impressió</vt:lpstr>
      <vt:lpstr>'CONTRACTACIO 1r TR 2023'!Àrea_d'impressió</vt:lpstr>
      <vt:lpstr>'CONTRACTACIO 2n TR 2023'!Àrea_d'impressió</vt:lpstr>
      <vt:lpstr>'CONTRACTACIO 3r TR 2023'!Àrea_d'impressió</vt:lpstr>
      <vt:lpstr>'CONTRACTACIO 4t TR 2023'!Àrea_d'impressió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2024-02-12T12:21:27Z</dcterms:modified>
</cp:coreProperties>
</file>