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8920" windowHeight="15990" tabRatio="700" activeTab="4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/>
  <c r="N23" i="7"/>
  <c r="L23" i="7"/>
  <c r="M23" i="7" s="1"/>
  <c r="J23" i="7"/>
  <c r="K23" i="7"/>
  <c r="I23" i="7"/>
  <c r="G23" i="7"/>
  <c r="H23" i="7"/>
  <c r="E23" i="7"/>
  <c r="E44" i="7" s="1"/>
  <c r="F44" i="7" s="1"/>
  <c r="D23" i="7"/>
  <c r="B23" i="7"/>
  <c r="C23" i="7" s="1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T22" i="7"/>
  <c r="U22" i="7" s="1"/>
  <c r="S22" i="7"/>
  <c r="Q22" i="7"/>
  <c r="R22" i="7" s="1"/>
  <c r="O22" i="7"/>
  <c r="P22" i="7" s="1"/>
  <c r="N22" i="7"/>
  <c r="L22" i="7"/>
  <c r="M22" i="7" s="1"/>
  <c r="J22" i="7"/>
  <c r="K22" i="7" s="1"/>
  <c r="I22" i="7"/>
  <c r="D43" i="7" s="1"/>
  <c r="G22" i="7"/>
  <c r="E22" i="7"/>
  <c r="F22" i="7" s="1"/>
  <c r="D22" i="7"/>
  <c r="B22" i="7"/>
  <c r="C22" i="7" s="1"/>
  <c r="E43" i="6"/>
  <c r="D43" i="6"/>
  <c r="B43" i="6"/>
  <c r="AE22" i="6"/>
  <c r="AB22" i="6"/>
  <c r="Z22" i="6"/>
  <c r="W22" i="6"/>
  <c r="U22" i="6"/>
  <c r="R22" i="6"/>
  <c r="P22" i="6"/>
  <c r="M22" i="6"/>
  <c r="E43" i="5"/>
  <c r="F43" i="5" s="1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25" i="1"/>
  <c r="B16" i="7"/>
  <c r="C16" i="7" s="1"/>
  <c r="D16" i="7"/>
  <c r="J24" i="7"/>
  <c r="K24" i="7" s="1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/>
  <c r="AD13" i="7"/>
  <c r="E20" i="7"/>
  <c r="J20" i="7"/>
  <c r="O20" i="7"/>
  <c r="AD20" i="7"/>
  <c r="T20" i="7"/>
  <c r="U20" i="7" s="1"/>
  <c r="Y20" i="7"/>
  <c r="Z20" i="7" s="1"/>
  <c r="E21" i="7"/>
  <c r="F21" i="7" s="1"/>
  <c r="J21" i="7"/>
  <c r="O21" i="7"/>
  <c r="AD21" i="7"/>
  <c r="AE21" i="7" s="1"/>
  <c r="T21" i="7"/>
  <c r="U21" i="7" s="1"/>
  <c r="Y21" i="7"/>
  <c r="Z21" i="7" s="1"/>
  <c r="J14" i="7"/>
  <c r="O14" i="7"/>
  <c r="E14" i="7"/>
  <c r="F14" i="7" s="1"/>
  <c r="T14" i="7"/>
  <c r="U14" i="7" s="1"/>
  <c r="Y14" i="7"/>
  <c r="Z14" i="7" s="1"/>
  <c r="AD14" i="7"/>
  <c r="AE14" i="7" s="1"/>
  <c r="J15" i="7"/>
  <c r="K15" i="7" s="1"/>
  <c r="O15" i="7"/>
  <c r="P15" i="7" s="1"/>
  <c r="E15" i="7"/>
  <c r="F15" i="7" s="1"/>
  <c r="T15" i="7"/>
  <c r="U15" i="7" s="1"/>
  <c r="Y15" i="7"/>
  <c r="Z15" i="7" s="1"/>
  <c r="AD15" i="7"/>
  <c r="AE15" i="7" s="1"/>
  <c r="J16" i="7"/>
  <c r="O16" i="7"/>
  <c r="P16" i="7" s="1"/>
  <c r="E16" i="7"/>
  <c r="F16" i="7" s="1"/>
  <c r="T16" i="7"/>
  <c r="U16" i="7" s="1"/>
  <c r="Y16" i="7"/>
  <c r="Z16" i="7" s="1"/>
  <c r="AD16" i="7"/>
  <c r="AE16" i="7" s="1"/>
  <c r="J17" i="7"/>
  <c r="K17" i="7" s="1"/>
  <c r="O17" i="7"/>
  <c r="P17" i="7" s="1"/>
  <c r="E17" i="7"/>
  <c r="F17" i="7" s="1"/>
  <c r="T17" i="7"/>
  <c r="U17" i="7" s="1"/>
  <c r="Y17" i="7"/>
  <c r="Z17" i="7"/>
  <c r="AD17" i="7"/>
  <c r="AE17" i="7" s="1"/>
  <c r="J18" i="7"/>
  <c r="O18" i="7"/>
  <c r="AD18" i="7"/>
  <c r="E18" i="7"/>
  <c r="T18" i="7"/>
  <c r="U18" i="7" s="1"/>
  <c r="Y18" i="7"/>
  <c r="Z18" i="7"/>
  <c r="J19" i="7"/>
  <c r="O19" i="7"/>
  <c r="P19" i="7" s="1"/>
  <c r="AD19" i="7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C24" i="7" s="1"/>
  <c r="L24" i="7"/>
  <c r="M24" i="7" s="1"/>
  <c r="Q24" i="7"/>
  <c r="R24" i="7" s="1"/>
  <c r="V24" i="7"/>
  <c r="W24" i="7" s="1"/>
  <c r="AA24" i="7"/>
  <c r="AB24" i="7" s="1"/>
  <c r="G16" i="7"/>
  <c r="L16" i="7"/>
  <c r="M16" i="7" s="1"/>
  <c r="Q16" i="7"/>
  <c r="R16" i="7" s="1"/>
  <c r="V16" i="7"/>
  <c r="W16" i="7" s="1"/>
  <c r="AA16" i="7"/>
  <c r="AB16" i="7" s="1"/>
  <c r="B13" i="7"/>
  <c r="G13" i="7"/>
  <c r="L13" i="7"/>
  <c r="Q13" i="7"/>
  <c r="R13" i="7" s="1"/>
  <c r="V13" i="7"/>
  <c r="W13" i="7" s="1"/>
  <c r="AA13" i="7"/>
  <c r="B20" i="7"/>
  <c r="C20" i="7" s="1"/>
  <c r="G20" i="7"/>
  <c r="L20" i="7"/>
  <c r="AA20" i="7"/>
  <c r="Q20" i="7"/>
  <c r="R20" i="7" s="1"/>
  <c r="V20" i="7"/>
  <c r="B21" i="7"/>
  <c r="C21" i="7" s="1"/>
  <c r="G21" i="7"/>
  <c r="L21" i="7"/>
  <c r="AA21" i="7"/>
  <c r="AB21" i="7"/>
  <c r="Q21" i="7"/>
  <c r="R21" i="7" s="1"/>
  <c r="V21" i="7"/>
  <c r="W21" i="7" s="1"/>
  <c r="G14" i="7"/>
  <c r="L14" i="7"/>
  <c r="B14" i="7"/>
  <c r="C14" i="7" s="1"/>
  <c r="Q14" i="7"/>
  <c r="R14" i="7" s="1"/>
  <c r="V14" i="7"/>
  <c r="AA14" i="7"/>
  <c r="AB14" i="7" s="1"/>
  <c r="G15" i="7"/>
  <c r="H15" i="7" s="1"/>
  <c r="L15" i="7"/>
  <c r="M15" i="7" s="1"/>
  <c r="B15" i="7"/>
  <c r="C15" i="7" s="1"/>
  <c r="Q15" i="7"/>
  <c r="R15" i="7" s="1"/>
  <c r="V15" i="7"/>
  <c r="W15" i="7" s="1"/>
  <c r="AA15" i="7"/>
  <c r="AB15" i="7" s="1"/>
  <c r="G17" i="7"/>
  <c r="H17" i="7" s="1"/>
  <c r="L17" i="7"/>
  <c r="M17" i="7" s="1"/>
  <c r="B17" i="7"/>
  <c r="C17" i="7" s="1"/>
  <c r="Q17" i="7"/>
  <c r="R17" i="7" s="1"/>
  <c r="V17" i="7"/>
  <c r="W17" i="7" s="1"/>
  <c r="AA17" i="7"/>
  <c r="AB17" i="7" s="1"/>
  <c r="G18" i="7"/>
  <c r="L18" i="7"/>
  <c r="AA18" i="7"/>
  <c r="B18" i="7"/>
  <c r="Q18" i="7"/>
  <c r="R18" i="7" s="1"/>
  <c r="V18" i="7"/>
  <c r="W18" i="7" s="1"/>
  <c r="G19" i="7"/>
  <c r="L19" i="7"/>
  <c r="M19" i="7" s="1"/>
  <c r="AA19" i="7"/>
  <c r="B19" i="7"/>
  <c r="Q19" i="7"/>
  <c r="R19" i="7" s="1"/>
  <c r="V19" i="7"/>
  <c r="W19" i="7" s="1"/>
  <c r="J25" i="6"/>
  <c r="O35" i="6" s="1"/>
  <c r="K20" i="6"/>
  <c r="E25" i="6"/>
  <c r="O34" i="6" s="1"/>
  <c r="O25" i="6"/>
  <c r="O36" i="6" s="1"/>
  <c r="Y25" i="6"/>
  <c r="Z19" i="6" s="1"/>
  <c r="O38" i="6"/>
  <c r="T25" i="6"/>
  <c r="O37" i="6" s="1"/>
  <c r="P37" i="6" s="1"/>
  <c r="AD25" i="6"/>
  <c r="O39" i="6"/>
  <c r="P39" i="6" s="1"/>
  <c r="I25" i="6"/>
  <c r="N35" i="6" s="1"/>
  <c r="D25" i="6"/>
  <c r="N34" i="6" s="1"/>
  <c r="N25" i="6"/>
  <c r="N36" i="6"/>
  <c r="X25" i="6"/>
  <c r="N38" i="6" s="1"/>
  <c r="S25" i="6"/>
  <c r="N37" i="6"/>
  <c r="AC25" i="6"/>
  <c r="N39" i="6" s="1"/>
  <c r="G25" i="6"/>
  <c r="H18" i="6" s="1"/>
  <c r="H15" i="6"/>
  <c r="B25" i="6"/>
  <c r="L34" i="6" s="1"/>
  <c r="L25" i="6"/>
  <c r="L36" i="6" s="1"/>
  <c r="V25" i="6"/>
  <c r="W18" i="6" s="1"/>
  <c r="Q25" i="6"/>
  <c r="L37" i="6" s="1"/>
  <c r="M37" i="6" s="1"/>
  <c r="AA25" i="6"/>
  <c r="L39" i="6"/>
  <c r="M39" i="6" s="1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25" i="6" s="1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20" i="6"/>
  <c r="Z24" i="6"/>
  <c r="W13" i="6"/>
  <c r="W14" i="6"/>
  <c r="W15" i="6"/>
  <c r="W16" i="6"/>
  <c r="W17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P39" i="5" s="1"/>
  <c r="AC25" i="5"/>
  <c r="N39" i="5" s="1"/>
  <c r="AA25" i="5"/>
  <c r="L39" i="5"/>
  <c r="M39" i="5" s="1"/>
  <c r="E25" i="5"/>
  <c r="O34" i="5" s="1"/>
  <c r="J25" i="5"/>
  <c r="K13" i="5" s="1"/>
  <c r="O25" i="5"/>
  <c r="O36" i="5" s="1"/>
  <c r="T25" i="5"/>
  <c r="O37" i="5"/>
  <c r="P37" i="5" s="1"/>
  <c r="Y25" i="5"/>
  <c r="O38" i="5" s="1"/>
  <c r="D25" i="5"/>
  <c r="N34" i="5"/>
  <c r="I25" i="5"/>
  <c r="N35" i="5" s="1"/>
  <c r="N25" i="5"/>
  <c r="N36" i="5" s="1"/>
  <c r="S25" i="5"/>
  <c r="N37" i="5" s="1"/>
  <c r="X25" i="5"/>
  <c r="N38" i="5" s="1"/>
  <c r="B25" i="5"/>
  <c r="L34" i="5" s="1"/>
  <c r="G25" i="5"/>
  <c r="H19" i="5" s="1"/>
  <c r="L25" i="5"/>
  <c r="M18" i="5" s="1"/>
  <c r="Q25" i="5"/>
  <c r="L37" i="5" s="1"/>
  <c r="M37" i="5" s="1"/>
  <c r="V25" i="5"/>
  <c r="W18" i="5" s="1"/>
  <c r="L38" i="5"/>
  <c r="E34" i="5"/>
  <c r="E35" i="5"/>
  <c r="E36" i="5"/>
  <c r="E41" i="5"/>
  <c r="E42" i="5"/>
  <c r="E39" i="5"/>
  <c r="E40" i="5"/>
  <c r="E45" i="5"/>
  <c r="E37" i="5"/>
  <c r="F37" i="5" s="1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25" i="5" s="1"/>
  <c r="R14" i="5"/>
  <c r="R15" i="5"/>
  <c r="R17" i="5"/>
  <c r="R18" i="5"/>
  <c r="R19" i="5"/>
  <c r="R20" i="5"/>
  <c r="R21" i="5"/>
  <c r="P17" i="5"/>
  <c r="P20" i="5"/>
  <c r="M15" i="5"/>
  <c r="M16" i="5"/>
  <c r="M17" i="5"/>
  <c r="M19" i="5"/>
  <c r="K16" i="5"/>
  <c r="K17" i="5"/>
  <c r="H16" i="5"/>
  <c r="H17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F37" i="4" s="1"/>
  <c r="E38" i="4"/>
  <c r="E39" i="4"/>
  <c r="E40" i="4"/>
  <c r="F40" i="4" s="1"/>
  <c r="E41" i="4"/>
  <c r="E42" i="4"/>
  <c r="D45" i="4"/>
  <c r="B45" i="4"/>
  <c r="C45" i="4" s="1"/>
  <c r="B42" i="4"/>
  <c r="B34" i="4"/>
  <c r="B35" i="4"/>
  <c r="B36" i="4"/>
  <c r="C36" i="4" s="1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25" i="4" s="1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9" i="4"/>
  <c r="Y25" i="4"/>
  <c r="O38" i="4" s="1"/>
  <c r="Z24" i="4"/>
  <c r="X25" i="4"/>
  <c r="N38" i="4" s="1"/>
  <c r="W13" i="4"/>
  <c r="W14" i="4"/>
  <c r="W15" i="4"/>
  <c r="W16" i="4"/>
  <c r="W19" i="4"/>
  <c r="V25" i="4"/>
  <c r="L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P14" i="4" s="1"/>
  <c r="P19" i="4"/>
  <c r="P17" i="4"/>
  <c r="P24" i="4"/>
  <c r="N25" i="4"/>
  <c r="N36" i="4" s="1"/>
  <c r="L25" i="4"/>
  <c r="L36" i="4" s="1"/>
  <c r="M19" i="4"/>
  <c r="M15" i="4"/>
  <c r="M16" i="4"/>
  <c r="M17" i="4"/>
  <c r="M18" i="4"/>
  <c r="M24" i="4"/>
  <c r="J25" i="4"/>
  <c r="O35" i="4" s="1"/>
  <c r="K16" i="4"/>
  <c r="K17" i="4"/>
  <c r="I25" i="4"/>
  <c r="N35" i="4" s="1"/>
  <c r="G25" i="4"/>
  <c r="H20" i="4" s="1"/>
  <c r="H16" i="4"/>
  <c r="H17" i="4"/>
  <c r="E25" i="4"/>
  <c r="O34" i="4" s="1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L36" i="1" s="1"/>
  <c r="V25" i="1"/>
  <c r="L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9" i="1"/>
  <c r="K18" i="1"/>
  <c r="K17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46" i="1" s="1"/>
  <c r="B34" i="1"/>
  <c r="B41" i="1"/>
  <c r="B35" i="1"/>
  <c r="B36" i="1"/>
  <c r="B37" i="1"/>
  <c r="B38" i="1"/>
  <c r="C38" i="1" s="1"/>
  <c r="B39" i="1"/>
  <c r="B40" i="1"/>
  <c r="AE13" i="1"/>
  <c r="AD25" i="1"/>
  <c r="O39" i="1" s="1"/>
  <c r="P39" i="1" s="1"/>
  <c r="AE16" i="1"/>
  <c r="AC25" i="1"/>
  <c r="N39" i="1"/>
  <c r="AB13" i="1"/>
  <c r="AA25" i="1"/>
  <c r="L39" i="1" s="1"/>
  <c r="M39" i="1" s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R25" i="1" s="1"/>
  <c r="M13" i="1"/>
  <c r="K13" i="1"/>
  <c r="F14" i="1"/>
  <c r="F15" i="1"/>
  <c r="F16" i="1"/>
  <c r="F25" i="1" s="1"/>
  <c r="F17" i="1"/>
  <c r="F18" i="1"/>
  <c r="F19" i="1"/>
  <c r="F21" i="1"/>
  <c r="P16" i="1"/>
  <c r="P16" i="5"/>
  <c r="P16" i="4"/>
  <c r="F22" i="1"/>
  <c r="F23" i="1"/>
  <c r="F24" i="1"/>
  <c r="C22" i="1"/>
  <c r="C23" i="1"/>
  <c r="C25" i="1" s="1"/>
  <c r="AE25" i="1"/>
  <c r="AB25" i="1"/>
  <c r="F22" i="6"/>
  <c r="C22" i="6"/>
  <c r="C25" i="6" s="1"/>
  <c r="O35" i="1"/>
  <c r="F45" i="1"/>
  <c r="H20" i="6"/>
  <c r="H19" i="6"/>
  <c r="M18" i="6"/>
  <c r="M13" i="6"/>
  <c r="P19" i="6"/>
  <c r="P14" i="6"/>
  <c r="Z21" i="6"/>
  <c r="H22" i="6"/>
  <c r="K22" i="6"/>
  <c r="AB25" i="6"/>
  <c r="L35" i="5"/>
  <c r="H22" i="5"/>
  <c r="K22" i="5"/>
  <c r="P21" i="4"/>
  <c r="H19" i="4"/>
  <c r="H22" i="4"/>
  <c r="K13" i="4"/>
  <c r="K22" i="4"/>
  <c r="Z21" i="4"/>
  <c r="L34" i="1"/>
  <c r="F20" i="1"/>
  <c r="O34" i="1"/>
  <c r="F13" i="1"/>
  <c r="C13" i="1"/>
  <c r="H14" i="1"/>
  <c r="H18" i="1"/>
  <c r="H24" i="1"/>
  <c r="U25" i="1"/>
  <c r="Z18" i="6"/>
  <c r="C20" i="6"/>
  <c r="C13" i="6"/>
  <c r="F14" i="6"/>
  <c r="K15" i="6"/>
  <c r="R16" i="6"/>
  <c r="R25" i="6" s="1"/>
  <c r="U16" i="6"/>
  <c r="U13" i="6"/>
  <c r="U25" i="6" s="1"/>
  <c r="H24" i="6"/>
  <c r="K19" i="6"/>
  <c r="K14" i="6"/>
  <c r="K21" i="6"/>
  <c r="K13" i="6"/>
  <c r="F13" i="6"/>
  <c r="K24" i="6"/>
  <c r="F43" i="6"/>
  <c r="H14" i="5"/>
  <c r="H24" i="5"/>
  <c r="H18" i="5"/>
  <c r="K15" i="5"/>
  <c r="K18" i="5"/>
  <c r="K14" i="5"/>
  <c r="P15" i="5"/>
  <c r="P19" i="5"/>
  <c r="H15" i="5"/>
  <c r="R16" i="5"/>
  <c r="H13" i="5"/>
  <c r="H20" i="5"/>
  <c r="C14" i="5"/>
  <c r="C13" i="5"/>
  <c r="AE21" i="5"/>
  <c r="AE20" i="5"/>
  <c r="C20" i="5"/>
  <c r="F21" i="5"/>
  <c r="F20" i="5"/>
  <c r="C43" i="6"/>
  <c r="P15" i="4"/>
  <c r="H15" i="4"/>
  <c r="H18" i="4"/>
  <c r="H14" i="4"/>
  <c r="K15" i="4"/>
  <c r="K14" i="4"/>
  <c r="K18" i="4"/>
  <c r="C15" i="4"/>
  <c r="F15" i="4"/>
  <c r="P18" i="4"/>
  <c r="H24" i="4"/>
  <c r="K19" i="4"/>
  <c r="K24" i="4"/>
  <c r="C14" i="4"/>
  <c r="F14" i="4"/>
  <c r="F20" i="4"/>
  <c r="W17" i="4"/>
  <c r="Z17" i="4"/>
  <c r="C20" i="4"/>
  <c r="H13" i="4"/>
  <c r="M13" i="4"/>
  <c r="C36" i="1"/>
  <c r="C35" i="1"/>
  <c r="H22" i="7"/>
  <c r="F38" i="1"/>
  <c r="F43" i="1"/>
  <c r="F44" i="1"/>
  <c r="F24" i="7"/>
  <c r="C40" i="1"/>
  <c r="C44" i="1"/>
  <c r="F25" i="6"/>
  <c r="F36" i="1"/>
  <c r="F35" i="1"/>
  <c r="F40" i="1"/>
  <c r="C36" i="6"/>
  <c r="C43" i="5"/>
  <c r="C43" i="4"/>
  <c r="C45" i="1"/>
  <c r="F37" i="6"/>
  <c r="C37" i="6"/>
  <c r="F36" i="6"/>
  <c r="U13" i="7"/>
  <c r="F45" i="6"/>
  <c r="C45" i="6"/>
  <c r="C45" i="5"/>
  <c r="F45" i="5"/>
  <c r="C36" i="5"/>
  <c r="C37" i="5"/>
  <c r="F36" i="5"/>
  <c r="F20" i="7"/>
  <c r="W20" i="7"/>
  <c r="F36" i="4"/>
  <c r="C38" i="4"/>
  <c r="F38" i="4"/>
  <c r="F45" i="4"/>
  <c r="C40" i="4"/>
  <c r="H24" i="7"/>
  <c r="P34" i="1"/>
  <c r="M34" i="1"/>
  <c r="P37" i="4"/>
  <c r="P21" i="5" l="1"/>
  <c r="L36" i="5"/>
  <c r="H14" i="6"/>
  <c r="L35" i="6"/>
  <c r="H21" i="6"/>
  <c r="H13" i="6"/>
  <c r="W19" i="6"/>
  <c r="W25" i="6" s="1"/>
  <c r="W20" i="6"/>
  <c r="L38" i="6"/>
  <c r="L40" i="6" s="1"/>
  <c r="M38" i="6" s="1"/>
  <c r="M25" i="6"/>
  <c r="B46" i="6"/>
  <c r="C34" i="6" s="1"/>
  <c r="C40" i="6"/>
  <c r="D46" i="6"/>
  <c r="C35" i="6"/>
  <c r="K18" i="6"/>
  <c r="K25" i="6" s="1"/>
  <c r="H25" i="6"/>
  <c r="E46" i="6"/>
  <c r="F42" i="6" s="1"/>
  <c r="P18" i="6"/>
  <c r="P25" i="6" s="1"/>
  <c r="N40" i="6"/>
  <c r="Z25" i="6"/>
  <c r="K21" i="5"/>
  <c r="M21" i="5"/>
  <c r="M20" i="5"/>
  <c r="H21" i="5"/>
  <c r="P18" i="5"/>
  <c r="B46" i="5"/>
  <c r="C39" i="5" s="1"/>
  <c r="H25" i="5"/>
  <c r="U25" i="5"/>
  <c r="AB25" i="5"/>
  <c r="Z18" i="5"/>
  <c r="Z25" i="5" s="1"/>
  <c r="B45" i="7"/>
  <c r="C45" i="7" s="1"/>
  <c r="W25" i="5"/>
  <c r="E38" i="7"/>
  <c r="F38" i="7" s="1"/>
  <c r="C25" i="5"/>
  <c r="AE25" i="5"/>
  <c r="M13" i="5"/>
  <c r="K20" i="5"/>
  <c r="K19" i="5"/>
  <c r="D46" i="5"/>
  <c r="F13" i="5"/>
  <c r="F25" i="5" s="1"/>
  <c r="P14" i="5"/>
  <c r="M14" i="5"/>
  <c r="P13" i="5"/>
  <c r="E46" i="5"/>
  <c r="F41" i="5" s="1"/>
  <c r="O35" i="5"/>
  <c r="O40" i="5" s="1"/>
  <c r="P38" i="5" s="1"/>
  <c r="N40" i="5"/>
  <c r="M21" i="4"/>
  <c r="D37" i="7"/>
  <c r="F23" i="7"/>
  <c r="Z20" i="4"/>
  <c r="S25" i="7"/>
  <c r="N37" i="7" s="1"/>
  <c r="E45" i="7"/>
  <c r="F45" i="7" s="1"/>
  <c r="B25" i="7"/>
  <c r="C18" i="7" s="1"/>
  <c r="D36" i="7"/>
  <c r="P13" i="4"/>
  <c r="P25" i="4" s="1"/>
  <c r="T25" i="7"/>
  <c r="O37" i="7" s="1"/>
  <c r="P37" i="7" s="1"/>
  <c r="L25" i="7"/>
  <c r="M13" i="7" s="1"/>
  <c r="O36" i="4"/>
  <c r="O40" i="4" s="1"/>
  <c r="P35" i="4" s="1"/>
  <c r="V25" i="7"/>
  <c r="L39" i="7" s="1"/>
  <c r="M39" i="7" s="1"/>
  <c r="E35" i="7"/>
  <c r="E41" i="7"/>
  <c r="C19" i="7"/>
  <c r="W14" i="7"/>
  <c r="O25" i="7"/>
  <c r="P13" i="7" s="1"/>
  <c r="E43" i="7"/>
  <c r="F43" i="7" s="1"/>
  <c r="B37" i="7"/>
  <c r="D40" i="7"/>
  <c r="D38" i="7"/>
  <c r="N25" i="7"/>
  <c r="N36" i="7" s="1"/>
  <c r="X25" i="7"/>
  <c r="N39" i="7" s="1"/>
  <c r="D45" i="7"/>
  <c r="E36" i="7"/>
  <c r="F36" i="7" s="1"/>
  <c r="P20" i="4"/>
  <c r="M14" i="4"/>
  <c r="Z18" i="4"/>
  <c r="B40" i="7"/>
  <c r="E37" i="7"/>
  <c r="L35" i="4"/>
  <c r="L40" i="4" s="1"/>
  <c r="M35" i="4" s="1"/>
  <c r="W20" i="4"/>
  <c r="C18" i="4"/>
  <c r="K21" i="4"/>
  <c r="Y25" i="7"/>
  <c r="O39" i="7" s="1"/>
  <c r="P39" i="7" s="1"/>
  <c r="Z25" i="4"/>
  <c r="B35" i="7"/>
  <c r="B42" i="7"/>
  <c r="D42" i="7"/>
  <c r="D34" i="7"/>
  <c r="B43" i="7"/>
  <c r="C43" i="7" s="1"/>
  <c r="D44" i="7"/>
  <c r="U25" i="4"/>
  <c r="R25" i="4"/>
  <c r="B38" i="7"/>
  <c r="C38" i="7" s="1"/>
  <c r="E40" i="7"/>
  <c r="E34" i="7"/>
  <c r="Q25" i="7"/>
  <c r="L37" i="7" s="1"/>
  <c r="M37" i="7" s="1"/>
  <c r="B36" i="7"/>
  <c r="C36" i="7" s="1"/>
  <c r="AE25" i="4"/>
  <c r="D25" i="7"/>
  <c r="N34" i="7" s="1"/>
  <c r="D35" i="7"/>
  <c r="E25" i="7"/>
  <c r="F13" i="4"/>
  <c r="F18" i="4"/>
  <c r="C13" i="4"/>
  <c r="C25" i="4" s="1"/>
  <c r="B46" i="4"/>
  <c r="C42" i="4" s="1"/>
  <c r="D39" i="7"/>
  <c r="W18" i="4"/>
  <c r="W25" i="4" s="1"/>
  <c r="J25" i="7"/>
  <c r="E46" i="4"/>
  <c r="D46" i="4"/>
  <c r="E42" i="7"/>
  <c r="H21" i="4"/>
  <c r="H25" i="4" s="1"/>
  <c r="M20" i="4"/>
  <c r="K20" i="4"/>
  <c r="P21" i="1"/>
  <c r="C34" i="1"/>
  <c r="C41" i="1"/>
  <c r="C42" i="1"/>
  <c r="K21" i="1"/>
  <c r="K16" i="1"/>
  <c r="H20" i="1"/>
  <c r="H16" i="1"/>
  <c r="D41" i="7"/>
  <c r="AD25" i="7"/>
  <c r="AE18" i="7" s="1"/>
  <c r="AC25" i="7"/>
  <c r="N38" i="7" s="1"/>
  <c r="P20" i="1"/>
  <c r="M20" i="1"/>
  <c r="K25" i="1"/>
  <c r="B41" i="7"/>
  <c r="H13" i="1"/>
  <c r="H25" i="1" s="1"/>
  <c r="W25" i="1"/>
  <c r="E46" i="1"/>
  <c r="M25" i="1"/>
  <c r="C39" i="1"/>
  <c r="C37" i="1"/>
  <c r="B34" i="7"/>
  <c r="P13" i="1"/>
  <c r="P25" i="1" s="1"/>
  <c r="I25" i="7"/>
  <c r="N35" i="7" s="1"/>
  <c r="Z13" i="1"/>
  <c r="Z25" i="1" s="1"/>
  <c r="AA25" i="7"/>
  <c r="AB19" i="7" s="1"/>
  <c r="G25" i="7"/>
  <c r="H20" i="7" s="1"/>
  <c r="E39" i="7"/>
  <c r="D46" i="1"/>
  <c r="B39" i="7"/>
  <c r="L40" i="5"/>
  <c r="M35" i="5" s="1"/>
  <c r="Z25" i="7"/>
  <c r="O40" i="1"/>
  <c r="P36" i="1" s="1"/>
  <c r="O40" i="6"/>
  <c r="P38" i="6" s="1"/>
  <c r="P34" i="6"/>
  <c r="U25" i="7"/>
  <c r="R25" i="7"/>
  <c r="N40" i="1"/>
  <c r="L40" i="1"/>
  <c r="M38" i="1" s="1"/>
  <c r="N40" i="4"/>
  <c r="M34" i="6"/>
  <c r="B44" i="7"/>
  <c r="C44" i="7" s="1"/>
  <c r="W22" i="7"/>
  <c r="C42" i="6" l="1"/>
  <c r="F40" i="6"/>
  <c r="F41" i="6"/>
  <c r="C39" i="6"/>
  <c r="C41" i="6"/>
  <c r="AE19" i="7"/>
  <c r="H14" i="7"/>
  <c r="F39" i="6"/>
  <c r="F35" i="6"/>
  <c r="O35" i="7"/>
  <c r="K14" i="7"/>
  <c r="F34" i="6"/>
  <c r="H18" i="7"/>
  <c r="M35" i="6"/>
  <c r="P35" i="6"/>
  <c r="M36" i="6"/>
  <c r="P36" i="6"/>
  <c r="F42" i="5"/>
  <c r="C34" i="5"/>
  <c r="C35" i="5"/>
  <c r="C40" i="5"/>
  <c r="C42" i="5"/>
  <c r="C41" i="5"/>
  <c r="K25" i="5"/>
  <c r="M25" i="5"/>
  <c r="P34" i="5"/>
  <c r="O38" i="7"/>
  <c r="P25" i="5"/>
  <c r="K18" i="7"/>
  <c r="H19" i="7"/>
  <c r="F34" i="5"/>
  <c r="F40" i="5"/>
  <c r="K19" i="7"/>
  <c r="M34" i="5"/>
  <c r="F39" i="5"/>
  <c r="F35" i="5"/>
  <c r="P21" i="7"/>
  <c r="P35" i="5"/>
  <c r="M38" i="5"/>
  <c r="M36" i="5"/>
  <c r="M20" i="7"/>
  <c r="M18" i="7"/>
  <c r="P20" i="7"/>
  <c r="P36" i="5"/>
  <c r="P18" i="7"/>
  <c r="K25" i="4"/>
  <c r="L34" i="7"/>
  <c r="K13" i="7"/>
  <c r="W25" i="7"/>
  <c r="K16" i="7"/>
  <c r="K20" i="7"/>
  <c r="L36" i="7"/>
  <c r="M21" i="7"/>
  <c r="M25" i="4"/>
  <c r="C13" i="7"/>
  <c r="C25" i="7" s="1"/>
  <c r="M14" i="7"/>
  <c r="O36" i="7"/>
  <c r="P14" i="7"/>
  <c r="D46" i="7"/>
  <c r="F25" i="4"/>
  <c r="O34" i="7"/>
  <c r="F18" i="7"/>
  <c r="F13" i="7"/>
  <c r="F39" i="4"/>
  <c r="F35" i="4"/>
  <c r="C39" i="4"/>
  <c r="C35" i="4"/>
  <c r="F34" i="4"/>
  <c r="C41" i="4"/>
  <c r="C34" i="4"/>
  <c r="P34" i="4"/>
  <c r="M34" i="4"/>
  <c r="F41" i="4"/>
  <c r="F42" i="4"/>
  <c r="E46" i="7"/>
  <c r="F40" i="7" s="1"/>
  <c r="K21" i="7"/>
  <c r="P38" i="4"/>
  <c r="M38" i="4"/>
  <c r="M36" i="4"/>
  <c r="P36" i="4"/>
  <c r="N40" i="7"/>
  <c r="F34" i="1"/>
  <c r="F42" i="1"/>
  <c r="H21" i="7"/>
  <c r="AE13" i="7"/>
  <c r="AE20" i="7"/>
  <c r="L38" i="7"/>
  <c r="AB20" i="7"/>
  <c r="F41" i="1"/>
  <c r="C46" i="1"/>
  <c r="F39" i="1"/>
  <c r="F37" i="1"/>
  <c r="M36" i="1"/>
  <c r="L35" i="7"/>
  <c r="H13" i="7"/>
  <c r="AB18" i="7"/>
  <c r="AB13" i="7"/>
  <c r="P38" i="1"/>
  <c r="P35" i="1"/>
  <c r="H16" i="7"/>
  <c r="M35" i="1"/>
  <c r="B46" i="7"/>
  <c r="C35" i="7" s="1"/>
  <c r="C46" i="6" l="1"/>
  <c r="F46" i="6"/>
  <c r="M40" i="6"/>
  <c r="P40" i="6"/>
  <c r="C46" i="5"/>
  <c r="O40" i="7"/>
  <c r="P38" i="7" s="1"/>
  <c r="C40" i="7"/>
  <c r="P40" i="5"/>
  <c r="F46" i="5"/>
  <c r="P25" i="7"/>
  <c r="M40" i="5"/>
  <c r="L40" i="7"/>
  <c r="M34" i="7" s="1"/>
  <c r="M25" i="7"/>
  <c r="K25" i="7"/>
  <c r="F25" i="7"/>
  <c r="AE25" i="7"/>
  <c r="F41" i="7"/>
  <c r="F35" i="7"/>
  <c r="C46" i="4"/>
  <c r="P40" i="4"/>
  <c r="M40" i="4"/>
  <c r="F42" i="7"/>
  <c r="F34" i="7"/>
  <c r="F39" i="7"/>
  <c r="F37" i="7"/>
  <c r="F46" i="4"/>
  <c r="F46" i="1"/>
  <c r="C34" i="7"/>
  <c r="C42" i="7"/>
  <c r="C41" i="7"/>
  <c r="M40" i="1"/>
  <c r="AB25" i="7"/>
  <c r="H25" i="7"/>
  <c r="P40" i="1"/>
  <c r="C39" i="7"/>
  <c r="C37" i="7"/>
  <c r="P36" i="7" l="1"/>
  <c r="P35" i="7"/>
  <c r="P34" i="7"/>
  <c r="M36" i="7"/>
  <c r="M38" i="7"/>
  <c r="M35" i="7"/>
  <c r="F46" i="7"/>
  <c r="C46" i="7"/>
  <c r="P40" i="7" l="1"/>
  <c r="M40" i="7"/>
</calcChain>
</file>

<file path=xl/sharedStrings.xml><?xml version="1.0" encoding="utf-8"?>
<sst xmlns="http://schemas.openxmlformats.org/spreadsheetml/2006/main" count="459" uniqueCount="64">
  <si>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</si>
  <si>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</si>
  <si>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</si>
  <si>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</si>
  <si>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</si>
  <si>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</si>
  <si>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</si>
  <si>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</si>
  <si>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</si>
  <si>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</si>
  <si>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</si>
  <si>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</si>
  <si>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</si>
  <si>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</si>
  <si>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</si>
  <si>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</si>
  <si>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</si>
  <si>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</si>
  <si>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</si>
  <si>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</si>
  <si>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</si>
  <si>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</si>
  <si>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</si>
  <si>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</si>
  <si>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</si>
  <si>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</si>
  <si>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</si>
  <si>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</si>
  <si>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</si>
  <si>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</si>
  <si>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</si>
  <si>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</si>
  <si>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</si>
  <si>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</si>
  <si>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</si>
  <si>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</si>
  <si>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</si>
  <si>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</si>
  <si>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</si>
  <si>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</si>
  <si>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</si>
  <si>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</si>
  <si>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</si>
  <si>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</si>
  <si>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</si>
  <si>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</si>
  <si>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</si>
  <si>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</si>
  <si>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</si>
  <si>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</si>
  <si>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</si>
  <si>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</si>
  <si>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</si>
  <si>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</si>
  <si>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</si>
  <si>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</si>
  <si>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</si>
  <si>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</si>
  <si>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</si>
  <si>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</si>
  <si>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</si>
  <si>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Consorci de l'Auditori i l'Orquestra (CAO)</t>
  </si>
  <si>
    <t>juliol 2023</t>
  </si>
  <si>
    <t>setembre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</si>
</sst>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9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165" fontId="0" fillId="2" borderId="1" xfId="0" applyNumberForma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7D-4BF5-9F7D-98012CC99C22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7D-4BF5-9F7D-98012CC99C22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7D-4BF5-9F7D-98012CC99C22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7D-4BF5-9F7D-98012CC99C22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7D-4BF5-9F7D-98012CC99C22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7D-4BF5-9F7D-98012CC99C22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7D-4BF5-9F7D-98012CC99C22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7D-4BF5-9F7D-98012CC99C22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7D-4BF5-9F7D-98012CC99C22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7D-4BF5-9F7D-98012CC99C2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2"/>
                <c:pt idx="0">
                  <c:v>19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50</c:v>
                </c:pt>
                <c:pt idx="6">
                  <c:v>1</c:v>
                </c:pt>
                <c:pt idx="7">
                  <c:v>976</c:v>
                </c:pt>
                <c:pt idx="8">
                  <c:v>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17D-4BF5-9F7D-98012CC99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6A-43C9-8224-34466698B0AC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6A-43C9-8224-34466698B0AC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6A-43C9-8224-34466698B0AC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6A-43C9-8224-34466698B0AC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6A-43C9-8224-34466698B0AC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6A-43C9-8224-34466698B0AC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6A-43C9-8224-34466698B0AC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6A-43C9-8224-34466698B0AC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6A-43C9-8224-34466698B0AC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6A-43C9-8224-34466698B0A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2"/>
                <c:pt idx="0">
                  <c:v>1893947.02</c:v>
                </c:pt>
                <c:pt idx="1">
                  <c:v>351192.79000000004</c:v>
                </c:pt>
                <c:pt idx="2">
                  <c:v>0</c:v>
                </c:pt>
                <c:pt idx="3">
                  <c:v>104181</c:v>
                </c:pt>
                <c:pt idx="4">
                  <c:v>0</c:v>
                </c:pt>
                <c:pt idx="5">
                  <c:v>2601288.35</c:v>
                </c:pt>
                <c:pt idx="6">
                  <c:v>138784</c:v>
                </c:pt>
                <c:pt idx="7">
                  <c:v>3780010.8100000005</c:v>
                </c:pt>
                <c:pt idx="8">
                  <c:v>6986.4699999999993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06A-43C9-8224-34466698B0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05-493F-9AF1-A7E93527956F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05-493F-9AF1-A7E93527956F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05-493F-9AF1-A7E93527956F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05-493F-9AF1-A7E93527956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3</c:v>
                </c:pt>
                <c:pt idx="1">
                  <c:v>689</c:v>
                </c:pt>
                <c:pt idx="2">
                  <c:v>118</c:v>
                </c:pt>
                <c:pt idx="3">
                  <c:v>0</c:v>
                </c:pt>
                <c:pt idx="4">
                  <c:v>258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905-493F-9AF1-A7E9352795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9B-40FC-84F4-383CECBC9B8F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9B-40FC-84F4-383CECBC9B8F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9B-40FC-84F4-383CECBC9B8F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9B-40FC-84F4-383CECBC9B8F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9B-40FC-84F4-383CECBC9B8F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9B-40FC-84F4-383CECBC9B8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857615.82000000007</c:v>
                </c:pt>
                <c:pt idx="1">
                  <c:v>4059330.4400000004</c:v>
                </c:pt>
                <c:pt idx="2">
                  <c:v>886979.35000000009</c:v>
                </c:pt>
                <c:pt idx="3">
                  <c:v>0</c:v>
                </c:pt>
                <c:pt idx="4">
                  <c:v>3072464.83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9B-40FC-84F4-383CECBC9B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8" zoomScaleNormal="100" workbookViewId="0">
      <selection activeCell="A28" sqref="A28:Q28"/>
    </sheetView>
  </sheetViews>
  <sheetFormatPr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 t="s">
        <v>62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2" t="s">
        <v>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4"/>
    </row>
    <row r="11" spans="1:31" ht="30" customHeight="1" thickBot="1" x14ac:dyDescent="0.3">
      <c r="A11" s="137" t="s">
        <v>10</v>
      </c>
      <c r="B11" s="105" t="s">
        <v>3</v>
      </c>
      <c r="C11" s="106"/>
      <c r="D11" s="106"/>
      <c r="E11" s="106"/>
      <c r="F11" s="107"/>
      <c r="G11" s="108" t="s">
        <v>1</v>
      </c>
      <c r="H11" s="109"/>
      <c r="I11" s="109"/>
      <c r="J11" s="109"/>
      <c r="K11" s="110"/>
      <c r="L11" s="123" t="s">
        <v>2</v>
      </c>
      <c r="M11" s="124"/>
      <c r="N11" s="124"/>
      <c r="O11" s="124"/>
      <c r="P11" s="124"/>
      <c r="Q11" s="111" t="s">
        <v>34</v>
      </c>
      <c r="R11" s="112"/>
      <c r="S11" s="112"/>
      <c r="T11" s="112"/>
      <c r="U11" s="113"/>
      <c r="V11" s="117" t="s">
        <v>5</v>
      </c>
      <c r="W11" s="118"/>
      <c r="X11" s="118"/>
      <c r="Y11" s="118"/>
      <c r="Z11" s="119"/>
      <c r="AA11" s="114" t="s">
        <v>4</v>
      </c>
      <c r="AB11" s="115"/>
      <c r="AC11" s="115"/>
      <c r="AD11" s="115"/>
      <c r="AE11" s="116"/>
    </row>
    <row r="12" spans="1:31" ht="39" customHeight="1" thickBot="1" x14ac:dyDescent="0.3">
      <c r="A12" s="138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4" si="2">IF(G13,G13/$G$25,"")</f>
        <v>1.1627906976744186E-2</v>
      </c>
      <c r="I13" s="4">
        <v>459815.4</v>
      </c>
      <c r="J13" s="5">
        <v>556376.64</v>
      </c>
      <c r="K13" s="21">
        <f t="shared" ref="K13:K24" si="3">IF(J13,J13/$J$25,"")</f>
        <v>0.32385799001567456</v>
      </c>
      <c r="L13" s="1">
        <v>1</v>
      </c>
      <c r="M13" s="20">
        <f t="shared" ref="M13:M24" si="4">IF(L13,L13/$L$25,"")</f>
        <v>3.3333333333333333E-2</v>
      </c>
      <c r="N13" s="4">
        <v>21250</v>
      </c>
      <c r="O13" s="5">
        <v>25712.5</v>
      </c>
      <c r="P13" s="21">
        <f t="shared" ref="P13:P24" si="5">IF(O13,O13/$O$25,"")</f>
        <v>0.18363400865416998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>
        <v>1</v>
      </c>
      <c r="W13" s="20">
        <f t="shared" ref="W13:W24" si="8">IF(V13,V13/$V$25,"")</f>
        <v>6.8027210884353739E-3</v>
      </c>
      <c r="X13" s="4">
        <v>24773.25</v>
      </c>
      <c r="Y13" s="5">
        <v>24773.25</v>
      </c>
      <c r="Z13" s="21">
        <f t="shared" ref="Z13:Z24" si="9">IF(Y13,Y13/$Y$25,"")</f>
        <v>1.7089286346587164E-2</v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>
        <v>1</v>
      </c>
      <c r="H16" s="20">
        <f t="shared" si="2"/>
        <v>3.875968992248062E-3</v>
      </c>
      <c r="I16" s="6">
        <v>86100</v>
      </c>
      <c r="J16" s="7">
        <v>104181</v>
      </c>
      <c r="K16" s="21">
        <f t="shared" si="3"/>
        <v>6.0642102547337338E-2</v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>
        <v>16</v>
      </c>
      <c r="W18" s="62">
        <f t="shared" si="8"/>
        <v>0.10884353741496598</v>
      </c>
      <c r="X18" s="65">
        <v>635675.37</v>
      </c>
      <c r="Y18" s="66">
        <v>740906.8</v>
      </c>
      <c r="Z18" s="63">
        <f t="shared" si="9"/>
        <v>0.51109840094995962</v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248</v>
      </c>
      <c r="H20" s="62">
        <f t="shared" si="2"/>
        <v>0.96124031007751942</v>
      </c>
      <c r="I20" s="65">
        <v>887419.64999999991</v>
      </c>
      <c r="J20" s="66">
        <v>1055308.6000000001</v>
      </c>
      <c r="K20" s="63">
        <f t="shared" si="3"/>
        <v>0.61427834576637774</v>
      </c>
      <c r="L20" s="64">
        <v>27</v>
      </c>
      <c r="M20" s="62">
        <f t="shared" si="4"/>
        <v>0.9</v>
      </c>
      <c r="N20" s="65">
        <v>95765.14</v>
      </c>
      <c r="O20" s="66">
        <v>114112.45000000001</v>
      </c>
      <c r="P20" s="63">
        <f t="shared" si="5"/>
        <v>0.81497040858915093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>
        <v>130</v>
      </c>
      <c r="W20" s="62">
        <f t="shared" si="8"/>
        <v>0.88435374149659862</v>
      </c>
      <c r="X20" s="65">
        <v>590389.84</v>
      </c>
      <c r="Y20" s="66">
        <v>683956.26</v>
      </c>
      <c r="Z20" s="63">
        <f t="shared" si="9"/>
        <v>0.4718123127034532</v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6</v>
      </c>
      <c r="H21" s="20">
        <f t="shared" si="2"/>
        <v>2.3255813953488372E-2</v>
      </c>
      <c r="I21" s="91">
        <v>1960</v>
      </c>
      <c r="J21" s="91">
        <v>2098.6</v>
      </c>
      <c r="K21" s="21">
        <f t="shared" si="3"/>
        <v>1.2215616706102086E-3</v>
      </c>
      <c r="L21" s="2">
        <v>2</v>
      </c>
      <c r="M21" s="20">
        <f t="shared" si="4"/>
        <v>6.6666666666666666E-2</v>
      </c>
      <c r="N21" s="6">
        <v>188.7</v>
      </c>
      <c r="O21" s="7">
        <v>195.41</v>
      </c>
      <c r="P21" s="21">
        <f t="shared" si="5"/>
        <v>1.3955827566790998E-3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258</v>
      </c>
      <c r="H25" s="17">
        <f t="shared" si="12"/>
        <v>1</v>
      </c>
      <c r="I25" s="18">
        <f t="shared" si="12"/>
        <v>1435295.0499999998</v>
      </c>
      <c r="J25" s="18">
        <f t="shared" si="12"/>
        <v>1717964.8400000003</v>
      </c>
      <c r="K25" s="19">
        <f t="shared" si="12"/>
        <v>0.99999999999999978</v>
      </c>
      <c r="L25" s="16">
        <f t="shared" si="12"/>
        <v>30</v>
      </c>
      <c r="M25" s="17">
        <f t="shared" si="12"/>
        <v>1</v>
      </c>
      <c r="N25" s="18">
        <f t="shared" si="12"/>
        <v>117203.84</v>
      </c>
      <c r="O25" s="18">
        <f t="shared" si="12"/>
        <v>140020.36000000002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147</v>
      </c>
      <c r="W25" s="17">
        <f t="shared" si="12"/>
        <v>1</v>
      </c>
      <c r="X25" s="18">
        <f t="shared" si="12"/>
        <v>1250838.46</v>
      </c>
      <c r="Y25" s="18">
        <f t="shared" si="12"/>
        <v>1449636.31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15" customHeight="1" x14ac:dyDescent="0.25">
      <c r="A27" s="143" t="s">
        <v>55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customHeight="1" x14ac:dyDescent="0.25">
      <c r="A28" s="144" t="s">
        <v>56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9" t="s">
        <v>36</v>
      </c>
      <c r="B29" s="139"/>
      <c r="C29" s="139"/>
      <c r="D29" s="139"/>
      <c r="E29" s="139"/>
      <c r="F29" s="139"/>
      <c r="G29" s="139"/>
      <c r="H29" s="139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120" t="s">
        <v>10</v>
      </c>
      <c r="B31" s="125" t="s">
        <v>17</v>
      </c>
      <c r="C31" s="126"/>
      <c r="D31" s="126"/>
      <c r="E31" s="126"/>
      <c r="F31" s="127"/>
      <c r="G31" s="24"/>
      <c r="J31" s="131" t="s">
        <v>15</v>
      </c>
      <c r="K31" s="132"/>
      <c r="L31" s="125" t="s">
        <v>16</v>
      </c>
      <c r="M31" s="126"/>
      <c r="N31" s="126"/>
      <c r="O31" s="126"/>
      <c r="P31" s="127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121"/>
      <c r="B32" s="140"/>
      <c r="C32" s="141"/>
      <c r="D32" s="141"/>
      <c r="E32" s="141"/>
      <c r="F32" s="142"/>
      <c r="G32" s="24"/>
      <c r="J32" s="133"/>
      <c r="K32" s="134"/>
      <c r="L32" s="128"/>
      <c r="M32" s="129"/>
      <c r="N32" s="129"/>
      <c r="O32" s="129"/>
      <c r="P32" s="130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122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5"/>
      <c r="K33" s="136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13">B13+G13+L13+Q13+AA13+V13</f>
        <v>5</v>
      </c>
      <c r="C34" s="8">
        <f t="shared" ref="C34:C43" si="14">IF(B34,B34/$B$46,"")</f>
        <v>1.1494252873563218E-2</v>
      </c>
      <c r="D34" s="10">
        <f t="shared" ref="D34:D45" si="15">D13+I13+N13+S13+AC13+X13</f>
        <v>505838.65</v>
      </c>
      <c r="E34" s="11">
        <f t="shared" ref="E34:E45" si="16">E13+J13+O13+T13+AD13+Y13</f>
        <v>606862.39</v>
      </c>
      <c r="F34" s="21">
        <f t="shared" ref="F34:F43" si="17">IF(E34,E34/$E$46,"")</f>
        <v>0.18347395195165483</v>
      </c>
      <c r="J34" s="100" t="s">
        <v>3</v>
      </c>
      <c r="K34" s="101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6" t="s">
        <v>1</v>
      </c>
      <c r="K35" s="97"/>
      <c r="L35" s="57">
        <f>G25</f>
        <v>258</v>
      </c>
      <c r="M35" s="8">
        <f t="shared" si="18"/>
        <v>0.59310344827586203</v>
      </c>
      <c r="N35" s="58">
        <f>I25</f>
        <v>1435295.0499999998</v>
      </c>
      <c r="O35" s="58">
        <f>J25</f>
        <v>1717964.8400000003</v>
      </c>
      <c r="P35" s="56">
        <f t="shared" si="19"/>
        <v>0.51939583619408736</v>
      </c>
    </row>
    <row r="36" spans="1:33" ht="30" customHeight="1" x14ac:dyDescent="0.2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96" t="s">
        <v>2</v>
      </c>
      <c r="K36" s="97"/>
      <c r="L36" s="57">
        <f>L25</f>
        <v>30</v>
      </c>
      <c r="M36" s="8">
        <f t="shared" si="18"/>
        <v>6.8965517241379309E-2</v>
      </c>
      <c r="N36" s="58">
        <f>N25</f>
        <v>117203.84</v>
      </c>
      <c r="O36" s="58">
        <f>O25</f>
        <v>140020.36000000002</v>
      </c>
      <c r="P36" s="56">
        <f t="shared" si="19"/>
        <v>4.2332642830104218E-2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13"/>
        <v>1</v>
      </c>
      <c r="C37" s="8">
        <f t="shared" si="14"/>
        <v>2.2988505747126436E-3</v>
      </c>
      <c r="D37" s="13">
        <f t="shared" si="15"/>
        <v>86100</v>
      </c>
      <c r="E37" s="14">
        <f t="shared" si="16"/>
        <v>104181</v>
      </c>
      <c r="F37" s="21">
        <f t="shared" si="17"/>
        <v>3.1497255561141885E-2</v>
      </c>
      <c r="G37" s="24"/>
      <c r="J37" s="96" t="s">
        <v>34</v>
      </c>
      <c r="K37" s="97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6" t="s">
        <v>5</v>
      </c>
      <c r="K38" s="97"/>
      <c r="L38" s="57">
        <f>V25</f>
        <v>147</v>
      </c>
      <c r="M38" s="8">
        <f t="shared" si="18"/>
        <v>0.33793103448275863</v>
      </c>
      <c r="N38" s="58">
        <f>X25</f>
        <v>1250838.46</v>
      </c>
      <c r="O38" s="58">
        <f>Y25</f>
        <v>1449636.31</v>
      </c>
      <c r="P38" s="56">
        <f t="shared" si="19"/>
        <v>0.43827152097580829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16</v>
      </c>
      <c r="C39" s="8">
        <f t="shared" si="14"/>
        <v>3.6781609195402298E-2</v>
      </c>
      <c r="D39" s="13">
        <f t="shared" si="15"/>
        <v>635675.37</v>
      </c>
      <c r="E39" s="22">
        <f t="shared" si="16"/>
        <v>740906.8</v>
      </c>
      <c r="F39" s="21">
        <f t="shared" si="17"/>
        <v>0.22399987355264239</v>
      </c>
      <c r="G39" s="24"/>
      <c r="J39" s="96" t="s">
        <v>4</v>
      </c>
      <c r="K39" s="97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14">
        <f t="shared" si="16"/>
        <v>0</v>
      </c>
      <c r="F40" s="21" t="str">
        <f t="shared" si="17"/>
        <v/>
      </c>
      <c r="G40" s="24"/>
      <c r="J40" s="98" t="s">
        <v>0</v>
      </c>
      <c r="K40" s="99"/>
      <c r="L40" s="79">
        <f>SUM(L34:L39)</f>
        <v>435</v>
      </c>
      <c r="M40" s="17">
        <f>SUM(M34:M39)</f>
        <v>1</v>
      </c>
      <c r="N40" s="80">
        <f>SUM(N34:N39)</f>
        <v>2803337.3499999996</v>
      </c>
      <c r="O40" s="81">
        <f>SUM(O34:O39)</f>
        <v>3307621.5100000007</v>
      </c>
      <c r="P40" s="82">
        <f>SUM(P34:P39)</f>
        <v>0.99999999999999978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405</v>
      </c>
      <c r="C41" s="8">
        <f t="shared" si="14"/>
        <v>0.93103448275862066</v>
      </c>
      <c r="D41" s="13">
        <f t="shared" si="15"/>
        <v>1573574.63</v>
      </c>
      <c r="E41" s="14">
        <f t="shared" si="16"/>
        <v>1853377.31</v>
      </c>
      <c r="F41" s="21">
        <f t="shared" si="17"/>
        <v>0.56033536618281343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25">
      <c r="A42" s="89" t="s">
        <v>50</v>
      </c>
      <c r="B42" s="12">
        <f t="shared" si="13"/>
        <v>8</v>
      </c>
      <c r="C42" s="8">
        <f t="shared" si="14"/>
        <v>1.8390804597701149E-2</v>
      </c>
      <c r="D42" s="13">
        <f t="shared" si="15"/>
        <v>2148.6999999999998</v>
      </c>
      <c r="E42" s="14">
        <f t="shared" si="16"/>
        <v>2294.0099999999998</v>
      </c>
      <c r="F42" s="21">
        <f t="shared" si="17"/>
        <v>6.9355275174758427E-4</v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435</v>
      </c>
      <c r="C46" s="17">
        <f>SUM(C34:C45)</f>
        <v>1</v>
      </c>
      <c r="D46" s="18">
        <f>SUM(D34:D45)</f>
        <v>2803337.35</v>
      </c>
      <c r="E46" s="18">
        <f>SUM(E34:E45)</f>
        <v>3307621.51</v>
      </c>
      <c r="F46" s="19">
        <f>SUM(F34:F45)</f>
        <v>1.0000000000000002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E4" zoomScale="80" zoomScaleNormal="80" workbookViewId="0">
      <selection activeCell="J7" sqref="J7"/>
    </sheetView>
  </sheetViews>
  <sheetFormatPr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 t="s">
        <v>63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Consorci de l'Auditori i l'Orquestra (CAO)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2" t="s">
        <v>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4"/>
    </row>
    <row r="11" spans="1:31" ht="30" customHeight="1" thickBot="1" x14ac:dyDescent="0.3">
      <c r="A11" s="137" t="s">
        <v>10</v>
      </c>
      <c r="B11" s="105" t="s">
        <v>3</v>
      </c>
      <c r="C11" s="106"/>
      <c r="D11" s="106"/>
      <c r="E11" s="106"/>
      <c r="F11" s="107"/>
      <c r="G11" s="108" t="s">
        <v>1</v>
      </c>
      <c r="H11" s="109"/>
      <c r="I11" s="109"/>
      <c r="J11" s="109"/>
      <c r="K11" s="110"/>
      <c r="L11" s="123" t="s">
        <v>2</v>
      </c>
      <c r="M11" s="124"/>
      <c r="N11" s="124"/>
      <c r="O11" s="124"/>
      <c r="P11" s="124"/>
      <c r="Q11" s="111" t="s">
        <v>34</v>
      </c>
      <c r="R11" s="112"/>
      <c r="S11" s="112"/>
      <c r="T11" s="112"/>
      <c r="U11" s="113"/>
      <c r="V11" s="117" t="s">
        <v>5</v>
      </c>
      <c r="W11" s="118"/>
      <c r="X11" s="118"/>
      <c r="Y11" s="118"/>
      <c r="Z11" s="119"/>
      <c r="AA11" s="114" t="s">
        <v>4</v>
      </c>
      <c r="AB11" s="115"/>
      <c r="AC11" s="115"/>
      <c r="AD11" s="115"/>
      <c r="AE11" s="116"/>
    </row>
    <row r="12" spans="1:31" ht="39" customHeight="1" thickBot="1" x14ac:dyDescent="0.3">
      <c r="A12" s="138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>
        <v>1</v>
      </c>
      <c r="C13" s="20">
        <f t="shared" ref="C13:C21" si="0">IF(B13,B13/$B$25,"")</f>
        <v>0.5</v>
      </c>
      <c r="D13" s="4">
        <v>120127</v>
      </c>
      <c r="E13" s="5">
        <v>145353.60000000001</v>
      </c>
      <c r="F13" s="21">
        <f t="shared" ref="F13:F24" si="1">IF(E13,E13/$E$25,"")</f>
        <v>0.22396953337846923</v>
      </c>
      <c r="G13" s="1"/>
      <c r="H13" s="20" t="str">
        <f t="shared" ref="H13:H21" si="2">IF(G13,G13/$G$25,"")</f>
        <v/>
      </c>
      <c r="I13" s="4"/>
      <c r="J13" s="5"/>
      <c r="K13" s="21" t="str">
        <f t="shared" ref="K13:K20" si="3">IF(J13,J13/$J$25,"")</f>
        <v/>
      </c>
      <c r="L13" s="1">
        <v>1</v>
      </c>
      <c r="M13" s="20">
        <f t="shared" ref="M13:M21" si="4">IF(L13,L13/$L$25,"")</f>
        <v>3.2258064516129031E-2</v>
      </c>
      <c r="N13" s="4">
        <v>70193.350000000006</v>
      </c>
      <c r="O13" s="5">
        <v>84933.95</v>
      </c>
      <c r="P13" s="21">
        <f t="shared" ref="P13:P20" si="5">IF(O13,O13/$O$25,"")</f>
        <v>0.36378084048183196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>
        <v>2</v>
      </c>
      <c r="M14" s="20">
        <f t="shared" si="4"/>
        <v>6.4516129032258063E-2</v>
      </c>
      <c r="N14" s="6">
        <v>62611.97</v>
      </c>
      <c r="O14" s="7">
        <v>75760.48000000001</v>
      </c>
      <c r="P14" s="21">
        <f t="shared" si="5"/>
        <v>0.32448992528555454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>
        <v>1</v>
      </c>
      <c r="C18" s="62">
        <f t="shared" si="0"/>
        <v>0.5</v>
      </c>
      <c r="D18" s="65">
        <v>416227</v>
      </c>
      <c r="E18" s="66">
        <v>503634.67</v>
      </c>
      <c r="F18" s="63">
        <f t="shared" si="1"/>
        <v>0.77603046662153075</v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>
        <v>4</v>
      </c>
      <c r="W18" s="62">
        <f t="shared" si="8"/>
        <v>0.1</v>
      </c>
      <c r="X18" s="65">
        <v>97200</v>
      </c>
      <c r="Y18" s="66">
        <v>113025</v>
      </c>
      <c r="Z18" s="63">
        <f t="shared" si="9"/>
        <v>0.42649226161346637</v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135</v>
      </c>
      <c r="H20" s="62">
        <f t="shared" si="2"/>
        <v>1</v>
      </c>
      <c r="I20" s="65">
        <v>322924.79000000004</v>
      </c>
      <c r="J20" s="66">
        <v>384218.37</v>
      </c>
      <c r="K20" s="21">
        <f t="shared" si="3"/>
        <v>1</v>
      </c>
      <c r="L20" s="64">
        <v>27</v>
      </c>
      <c r="M20" s="62">
        <f t="shared" si="4"/>
        <v>0.87096774193548387</v>
      </c>
      <c r="N20" s="65">
        <v>60305.22</v>
      </c>
      <c r="O20" s="66">
        <v>72446.81</v>
      </c>
      <c r="P20" s="63">
        <f t="shared" si="5"/>
        <v>0.31029713597480851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>
        <v>36</v>
      </c>
      <c r="W20" s="62">
        <f t="shared" si="8"/>
        <v>0.9</v>
      </c>
      <c r="X20" s="65">
        <v>137185.37</v>
      </c>
      <c r="Y20" s="66">
        <v>151985.66999999998</v>
      </c>
      <c r="Z20" s="63">
        <f t="shared" si="9"/>
        <v>0.57350773838653357</v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>IF(J21,J21/$J$25,"")</f>
        <v/>
      </c>
      <c r="L21" s="2">
        <v>1</v>
      </c>
      <c r="M21" s="20">
        <f t="shared" si="4"/>
        <v>3.2258064516129031E-2</v>
      </c>
      <c r="N21" s="6">
        <v>276.33</v>
      </c>
      <c r="O21" s="7">
        <v>334.36</v>
      </c>
      <c r="P21" s="21">
        <f>IF(O21,O21/$O$25,"")</f>
        <v>1.4320982578050984E-3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2">SUM(B13:B24)</f>
        <v>2</v>
      </c>
      <c r="C25" s="17">
        <f t="shared" si="32"/>
        <v>1</v>
      </c>
      <c r="D25" s="18">
        <f t="shared" si="32"/>
        <v>536354</v>
      </c>
      <c r="E25" s="18">
        <f t="shared" si="32"/>
        <v>648988.27</v>
      </c>
      <c r="F25" s="19">
        <f t="shared" si="32"/>
        <v>1</v>
      </c>
      <c r="G25" s="16">
        <f t="shared" si="32"/>
        <v>135</v>
      </c>
      <c r="H25" s="17">
        <f t="shared" si="32"/>
        <v>1</v>
      </c>
      <c r="I25" s="18">
        <f t="shared" si="32"/>
        <v>322924.79000000004</v>
      </c>
      <c r="J25" s="18">
        <f t="shared" si="32"/>
        <v>384218.37</v>
      </c>
      <c r="K25" s="19">
        <f t="shared" si="32"/>
        <v>1</v>
      </c>
      <c r="L25" s="16">
        <f t="shared" si="32"/>
        <v>31</v>
      </c>
      <c r="M25" s="17">
        <f t="shared" si="32"/>
        <v>1</v>
      </c>
      <c r="N25" s="18">
        <f t="shared" si="32"/>
        <v>193386.87</v>
      </c>
      <c r="O25" s="18">
        <f t="shared" si="32"/>
        <v>233475.59999999998</v>
      </c>
      <c r="P25" s="19">
        <f t="shared" si="32"/>
        <v>1.0000000000000002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40</v>
      </c>
      <c r="W25" s="17">
        <f t="shared" si="32"/>
        <v>1</v>
      </c>
      <c r="X25" s="18">
        <f t="shared" si="32"/>
        <v>234385.37</v>
      </c>
      <c r="Y25" s="18">
        <f t="shared" si="32"/>
        <v>265010.67</v>
      </c>
      <c r="Z25" s="19">
        <f t="shared" si="32"/>
        <v>1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5">
      <c r="B26" s="25"/>
      <c r="H26" s="25"/>
      <c r="N26" s="25"/>
    </row>
    <row r="27" spans="1:31" s="47" customFormat="1" ht="34.15" customHeight="1" x14ac:dyDescent="0.25">
      <c r="A27" s="143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customHeight="1" x14ac:dyDescent="0.25">
      <c r="A28" s="145" t="str">
        <f>'CONTRACTACIO 1r TR 2023'!A28:Q28</f>
        <v>https://bcnroc.ajuntament.barcelona.cat/jspui/bitstream/11703/128073/5/GM_pressupost-general_2023.pdf#page=269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9" t="s">
        <v>36</v>
      </c>
      <c r="B29" s="139"/>
      <c r="C29" s="139"/>
      <c r="D29" s="139"/>
      <c r="E29" s="139"/>
      <c r="F29" s="139"/>
      <c r="G29" s="139"/>
      <c r="H29" s="139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120" t="s">
        <v>10</v>
      </c>
      <c r="B31" s="125" t="s">
        <v>17</v>
      </c>
      <c r="C31" s="126"/>
      <c r="D31" s="126"/>
      <c r="E31" s="126"/>
      <c r="F31" s="127"/>
      <c r="G31" s="24"/>
      <c r="J31" s="131" t="s">
        <v>15</v>
      </c>
      <c r="K31" s="132"/>
      <c r="L31" s="125" t="s">
        <v>16</v>
      </c>
      <c r="M31" s="126"/>
      <c r="N31" s="126"/>
      <c r="O31" s="126"/>
      <c r="P31" s="127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121"/>
      <c r="B32" s="128"/>
      <c r="C32" s="129"/>
      <c r="D32" s="129"/>
      <c r="E32" s="129"/>
      <c r="F32" s="130"/>
      <c r="G32" s="24"/>
      <c r="J32" s="133"/>
      <c r="K32" s="134"/>
      <c r="L32" s="128"/>
      <c r="M32" s="129"/>
      <c r="N32" s="129"/>
      <c r="O32" s="129"/>
      <c r="P32" s="130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122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5"/>
      <c r="K33" s="136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33">B13+G13+L13+Q13+AA13+V13</f>
        <v>2</v>
      </c>
      <c r="C34" s="8">
        <f t="shared" ref="C34:C45" si="34">IF(B34,B34/$B$46,"")</f>
        <v>9.6153846153846159E-3</v>
      </c>
      <c r="D34" s="10">
        <f t="shared" ref="D34:D45" si="35">D13+I13+N13+S13+AC13+X13</f>
        <v>190320.35</v>
      </c>
      <c r="E34" s="11">
        <f t="shared" ref="E34:E45" si="36">E13+J13+O13+T13+AD13+Y13</f>
        <v>230287.55</v>
      </c>
      <c r="F34" s="21">
        <f t="shared" ref="F34:F42" si="37">IF(E34,E34/$E$46,"")</f>
        <v>0.15034838151728469</v>
      </c>
      <c r="J34" s="100" t="s">
        <v>3</v>
      </c>
      <c r="K34" s="101"/>
      <c r="L34" s="54">
        <f>B25</f>
        <v>2</v>
      </c>
      <c r="M34" s="8">
        <f t="shared" ref="M34:M39" si="38">IF(L34,L34/$L$40,"")</f>
        <v>9.6153846153846159E-3</v>
      </c>
      <c r="N34" s="55">
        <f>D25</f>
        <v>536354</v>
      </c>
      <c r="O34" s="55">
        <f>E25</f>
        <v>648988.27</v>
      </c>
      <c r="P34" s="56">
        <f t="shared" ref="P34:P39" si="39">IF(O34,O34/$O$40,"")</f>
        <v>0.42370651829941552</v>
      </c>
    </row>
    <row r="35" spans="1:33" s="24" customFormat="1" ht="30" customHeight="1" x14ac:dyDescent="0.25">
      <c r="A35" s="41" t="s">
        <v>18</v>
      </c>
      <c r="B35" s="12">
        <f t="shared" si="33"/>
        <v>2</v>
      </c>
      <c r="C35" s="8">
        <f t="shared" si="34"/>
        <v>9.6153846153846159E-3</v>
      </c>
      <c r="D35" s="13">
        <f t="shared" si="35"/>
        <v>62611.97</v>
      </c>
      <c r="E35" s="14">
        <f t="shared" si="36"/>
        <v>75760.48000000001</v>
      </c>
      <c r="F35" s="21">
        <f t="shared" si="37"/>
        <v>4.9461925106123274E-2</v>
      </c>
      <c r="J35" s="96" t="s">
        <v>1</v>
      </c>
      <c r="K35" s="97"/>
      <c r="L35" s="57">
        <f>G25</f>
        <v>135</v>
      </c>
      <c r="M35" s="8">
        <f t="shared" si="38"/>
        <v>0.64903846153846156</v>
      </c>
      <c r="N35" s="58">
        <f>I25</f>
        <v>322924.79000000004</v>
      </c>
      <c r="O35" s="58">
        <f>J25</f>
        <v>384218.37</v>
      </c>
      <c r="P35" s="56">
        <f t="shared" si="39"/>
        <v>0.25084556277015085</v>
      </c>
    </row>
    <row r="36" spans="1:33" ht="30" customHeight="1" x14ac:dyDescent="0.25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96" t="s">
        <v>2</v>
      </c>
      <c r="K36" s="97"/>
      <c r="L36" s="57">
        <f>L25</f>
        <v>31</v>
      </c>
      <c r="M36" s="8">
        <f t="shared" si="38"/>
        <v>0.14903846153846154</v>
      </c>
      <c r="N36" s="58">
        <f>N25</f>
        <v>193386.87</v>
      </c>
      <c r="O36" s="58">
        <f>O25</f>
        <v>233475.59999999998</v>
      </c>
      <c r="P36" s="56">
        <f t="shared" si="39"/>
        <v>0.15242977131754171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6" t="s">
        <v>34</v>
      </c>
      <c r="K37" s="97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6" t="s">
        <v>5</v>
      </c>
      <c r="K38" s="97"/>
      <c r="L38" s="57">
        <f>V25</f>
        <v>40</v>
      </c>
      <c r="M38" s="8">
        <f t="shared" si="38"/>
        <v>0.19230769230769232</v>
      </c>
      <c r="N38" s="58">
        <f>X25</f>
        <v>234385.37</v>
      </c>
      <c r="O38" s="58">
        <f>Y25</f>
        <v>265010.67</v>
      </c>
      <c r="P38" s="56">
        <f t="shared" si="39"/>
        <v>0.17301814761289194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3"/>
        <v>5</v>
      </c>
      <c r="C39" s="8">
        <f t="shared" si="34"/>
        <v>2.403846153846154E-2</v>
      </c>
      <c r="D39" s="13">
        <f t="shared" si="35"/>
        <v>513427</v>
      </c>
      <c r="E39" s="22">
        <f t="shared" si="36"/>
        <v>616659.66999999993</v>
      </c>
      <c r="F39" s="21">
        <f t="shared" si="37"/>
        <v>0.40260006818207439</v>
      </c>
      <c r="G39" s="24"/>
      <c r="J39" s="96" t="s">
        <v>4</v>
      </c>
      <c r="K39" s="97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14">
        <f t="shared" si="36"/>
        <v>0</v>
      </c>
      <c r="F40" s="21" t="str">
        <f t="shared" si="37"/>
        <v/>
      </c>
      <c r="G40" s="24"/>
      <c r="J40" s="98" t="s">
        <v>0</v>
      </c>
      <c r="K40" s="99"/>
      <c r="L40" s="79">
        <f>SUM(L34:L39)</f>
        <v>208</v>
      </c>
      <c r="M40" s="17">
        <f>SUM(M34:M39)</f>
        <v>1</v>
      </c>
      <c r="N40" s="80">
        <f>SUM(N34:N39)</f>
        <v>1287051.0300000003</v>
      </c>
      <c r="O40" s="81">
        <f>SUM(O34:O39)</f>
        <v>1531692.91</v>
      </c>
      <c r="P40" s="82">
        <f>SUM(P34:P39)</f>
        <v>1.0000000000000002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3"/>
        <v>198</v>
      </c>
      <c r="C41" s="8">
        <f t="shared" si="34"/>
        <v>0.95192307692307687</v>
      </c>
      <c r="D41" s="13">
        <f t="shared" si="35"/>
        <v>520415.38</v>
      </c>
      <c r="E41" s="14">
        <f t="shared" si="36"/>
        <v>608650.85</v>
      </c>
      <c r="F41" s="21">
        <f t="shared" si="37"/>
        <v>0.39737133078457615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25">
      <c r="A42" s="44" t="s">
        <v>32</v>
      </c>
      <c r="B42" s="12">
        <f t="shared" si="33"/>
        <v>1</v>
      </c>
      <c r="C42" s="8">
        <f t="shared" si="34"/>
        <v>4.807692307692308E-3</v>
      </c>
      <c r="D42" s="13">
        <f>D21+I21+N21+S21+AC21+X21</f>
        <v>276.33</v>
      </c>
      <c r="E42" s="14">
        <f>E21+J21+O21+T21+AD21+Y21</f>
        <v>334.36</v>
      </c>
      <c r="F42" s="21">
        <f t="shared" si="37"/>
        <v>2.1829440994148105E-4</v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208</v>
      </c>
      <c r="C46" s="17">
        <f>SUM(C34:C45)</f>
        <v>0.99999999999999989</v>
      </c>
      <c r="D46" s="18">
        <f>SUM(D34:D45)</f>
        <v>1287051.0300000003</v>
      </c>
      <c r="E46" s="18">
        <f>SUM(E34:E45)</f>
        <v>1531692.91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3" zoomScale="80" zoomScaleNormal="80" workbookViewId="0">
      <selection activeCell="N14" sqref="N14:O14"/>
    </sheetView>
  </sheetViews>
  <sheetFormatPr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45337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Consorci de l'Auditori i l'Orquestra (CAO)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899999999999999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2" t="s">
        <v>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4"/>
    </row>
    <row r="11" spans="1:31" ht="30" customHeight="1" thickBot="1" x14ac:dyDescent="0.3">
      <c r="A11" s="137" t="s">
        <v>10</v>
      </c>
      <c r="B11" s="105" t="s">
        <v>3</v>
      </c>
      <c r="C11" s="106"/>
      <c r="D11" s="106"/>
      <c r="E11" s="106"/>
      <c r="F11" s="107"/>
      <c r="G11" s="108" t="s">
        <v>1</v>
      </c>
      <c r="H11" s="109"/>
      <c r="I11" s="109"/>
      <c r="J11" s="109"/>
      <c r="K11" s="110"/>
      <c r="L11" s="123" t="s">
        <v>2</v>
      </c>
      <c r="M11" s="124"/>
      <c r="N11" s="124"/>
      <c r="O11" s="124"/>
      <c r="P11" s="124"/>
      <c r="Q11" s="111" t="s">
        <v>34</v>
      </c>
      <c r="R11" s="112"/>
      <c r="S11" s="112"/>
      <c r="T11" s="112"/>
      <c r="U11" s="113"/>
      <c r="V11" s="117" t="s">
        <v>5</v>
      </c>
      <c r="W11" s="118"/>
      <c r="X11" s="118"/>
      <c r="Y11" s="118"/>
      <c r="Z11" s="119"/>
      <c r="AA11" s="114" t="s">
        <v>4</v>
      </c>
      <c r="AB11" s="115"/>
      <c r="AC11" s="115"/>
      <c r="AD11" s="115"/>
      <c r="AE11" s="116"/>
    </row>
    <row r="12" spans="1:31" ht="39" customHeight="1" thickBot="1" x14ac:dyDescent="0.3">
      <c r="A12" s="138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>
        <v>1</v>
      </c>
      <c r="C13" s="20">
        <f t="shared" ref="C13:C23" si="0">IF(B13,B13/$B$25,"")</f>
        <v>1</v>
      </c>
      <c r="D13" s="4">
        <v>172419.46</v>
      </c>
      <c r="E13" s="5">
        <v>208627.55</v>
      </c>
      <c r="F13" s="21">
        <f t="shared" ref="F13:F24" si="1">IF(E13,E13/$E$25,"")</f>
        <v>1</v>
      </c>
      <c r="G13" s="1">
        <v>4</v>
      </c>
      <c r="H13" s="20">
        <f t="shared" ref="H13:H23" si="2">IF(G13,G13/$G$25,"")</f>
        <v>3.5714285714285712E-2</v>
      </c>
      <c r="I13" s="4">
        <v>186036.34</v>
      </c>
      <c r="J13" s="5">
        <v>225103.97</v>
      </c>
      <c r="K13" s="21">
        <f t="shared" ref="K13:K23" si="3">IF(J13,J13/$J$25,"")</f>
        <v>0.34547852858884937</v>
      </c>
      <c r="L13" s="1">
        <v>1</v>
      </c>
      <c r="M13" s="20">
        <f t="shared" ref="M13:M23" si="4">IF(L13,L13/$L$25,"")</f>
        <v>6.25E-2</v>
      </c>
      <c r="N13" s="4">
        <v>58132.19</v>
      </c>
      <c r="O13" s="5">
        <v>70339.95</v>
      </c>
      <c r="P13" s="21">
        <f t="shared" ref="P13:P23" si="5">IF(O13,O13/$O$25,"")</f>
        <v>0.24274186134343115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>
        <v>2</v>
      </c>
      <c r="M14" s="20">
        <f t="shared" si="4"/>
        <v>0.125</v>
      </c>
      <c r="N14" s="6">
        <v>89960.53</v>
      </c>
      <c r="O14" s="7">
        <v>108852.23999999999</v>
      </c>
      <c r="P14" s="21">
        <f t="shared" si="5"/>
        <v>0.37564705901840834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>IF(J18,J18/$J$25,"")</f>
        <v/>
      </c>
      <c r="L18" s="67">
        <v>1</v>
      </c>
      <c r="M18" s="62">
        <f t="shared" si="4"/>
        <v>6.25E-2</v>
      </c>
      <c r="N18" s="65">
        <v>66285</v>
      </c>
      <c r="O18" s="66">
        <v>80204.850000000006</v>
      </c>
      <c r="P18" s="63">
        <f t="shared" si="5"/>
        <v>0.27678544806714672</v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>
        <v>7</v>
      </c>
      <c r="W18" s="62">
        <f t="shared" si="8"/>
        <v>0.28000000000000003</v>
      </c>
      <c r="X18" s="65">
        <v>280955</v>
      </c>
      <c r="Y18" s="66">
        <v>309375</v>
      </c>
      <c r="Z18" s="63">
        <f t="shared" si="9"/>
        <v>0.7310509122404778</v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8.9285714285714281E-3</v>
      </c>
      <c r="I19" s="95">
        <v>131856</v>
      </c>
      <c r="J19" s="95">
        <v>138784</v>
      </c>
      <c r="K19" s="21">
        <f>IF(J19,J19/$J$25,"")</f>
        <v>0.21299887386115346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106</v>
      </c>
      <c r="H20" s="62">
        <f t="shared" si="2"/>
        <v>0.9464285714285714</v>
      </c>
      <c r="I20" s="65">
        <v>243303.36</v>
      </c>
      <c r="J20" s="66">
        <v>287610.95</v>
      </c>
      <c r="K20" s="63">
        <f t="shared" si="3"/>
        <v>0.44141117463206503</v>
      </c>
      <c r="L20" s="64">
        <v>11</v>
      </c>
      <c r="M20" s="62">
        <f t="shared" si="4"/>
        <v>0.6875</v>
      </c>
      <c r="N20" s="65">
        <v>24316.26</v>
      </c>
      <c r="O20" s="66">
        <v>29286.6</v>
      </c>
      <c r="P20" s="63">
        <f t="shared" si="5"/>
        <v>0.10106751279209795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>
        <v>18</v>
      </c>
      <c r="W20" s="62">
        <f t="shared" si="8"/>
        <v>0.72</v>
      </c>
      <c r="X20" s="65">
        <v>104670.84</v>
      </c>
      <c r="Y20" s="66">
        <v>113817.14</v>
      </c>
      <c r="Z20" s="63">
        <f t="shared" si="9"/>
        <v>0.2689490877595222</v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</v>
      </c>
      <c r="H21" s="20">
        <f t="shared" si="2"/>
        <v>8.9285714285714281E-3</v>
      </c>
      <c r="I21" s="6">
        <v>60</v>
      </c>
      <c r="J21" s="7">
        <v>72.599999999999994</v>
      </c>
      <c r="K21" s="21">
        <f t="shared" si="3"/>
        <v>1.1142291793232461E-4</v>
      </c>
      <c r="L21" s="2">
        <v>1</v>
      </c>
      <c r="M21" s="20">
        <f t="shared" si="4"/>
        <v>6.25E-2</v>
      </c>
      <c r="N21" s="6">
        <v>900</v>
      </c>
      <c r="O21" s="7">
        <v>1089</v>
      </c>
      <c r="P21" s="21">
        <f t="shared" si="5"/>
        <v>3.7581187789157734E-3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22">SUM(B13:B24)</f>
        <v>1</v>
      </c>
      <c r="C25" s="17">
        <f t="shared" si="22"/>
        <v>1</v>
      </c>
      <c r="D25" s="18">
        <f t="shared" si="22"/>
        <v>172419.46</v>
      </c>
      <c r="E25" s="18">
        <f t="shared" si="22"/>
        <v>208627.55</v>
      </c>
      <c r="F25" s="19">
        <f t="shared" si="22"/>
        <v>1</v>
      </c>
      <c r="G25" s="16">
        <f t="shared" si="22"/>
        <v>112</v>
      </c>
      <c r="H25" s="17">
        <f t="shared" si="22"/>
        <v>0.99999999999999989</v>
      </c>
      <c r="I25" s="18">
        <f t="shared" si="22"/>
        <v>561255.69999999995</v>
      </c>
      <c r="J25" s="18">
        <f t="shared" si="22"/>
        <v>651571.5199999999</v>
      </c>
      <c r="K25" s="19">
        <f t="shared" si="22"/>
        <v>1.0000000000000002</v>
      </c>
      <c r="L25" s="16">
        <f t="shared" si="22"/>
        <v>16</v>
      </c>
      <c r="M25" s="17">
        <f t="shared" si="22"/>
        <v>1</v>
      </c>
      <c r="N25" s="18">
        <f t="shared" si="22"/>
        <v>239593.98</v>
      </c>
      <c r="O25" s="18">
        <f t="shared" si="22"/>
        <v>289772.64</v>
      </c>
      <c r="P25" s="19">
        <f t="shared" si="22"/>
        <v>0.99999999999999978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25</v>
      </c>
      <c r="W25" s="17">
        <f t="shared" si="22"/>
        <v>1</v>
      </c>
      <c r="X25" s="18">
        <f t="shared" si="22"/>
        <v>385625.83999999997</v>
      </c>
      <c r="Y25" s="18">
        <f t="shared" si="22"/>
        <v>423192.14</v>
      </c>
      <c r="Z25" s="19">
        <f t="shared" si="22"/>
        <v>1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15" customHeight="1" x14ac:dyDescent="0.25">
      <c r="A27" s="143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customHeight="1" x14ac:dyDescent="0.25">
      <c r="A28" s="145" t="str">
        <f>'CONTRACTACIO 1r TR 2023'!A28:Q28</f>
        <v>https://bcnroc.ajuntament.barcelona.cat/jspui/bitstream/11703/128073/5/GM_pressupost-general_2023.pdf#page=269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9" t="s">
        <v>36</v>
      </c>
      <c r="B29" s="139"/>
      <c r="C29" s="139"/>
      <c r="D29" s="139"/>
      <c r="E29" s="139"/>
      <c r="F29" s="139"/>
      <c r="G29" s="139"/>
      <c r="H29" s="139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120" t="s">
        <v>10</v>
      </c>
      <c r="B31" s="125" t="s">
        <v>17</v>
      </c>
      <c r="C31" s="126"/>
      <c r="D31" s="126"/>
      <c r="E31" s="126"/>
      <c r="F31" s="127"/>
      <c r="G31" s="24"/>
      <c r="J31" s="131" t="s">
        <v>15</v>
      </c>
      <c r="K31" s="132"/>
      <c r="L31" s="125" t="s">
        <v>16</v>
      </c>
      <c r="M31" s="126"/>
      <c r="N31" s="126"/>
      <c r="O31" s="126"/>
      <c r="P31" s="127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121"/>
      <c r="B32" s="140"/>
      <c r="C32" s="141"/>
      <c r="D32" s="141"/>
      <c r="E32" s="141"/>
      <c r="F32" s="142"/>
      <c r="G32" s="24"/>
      <c r="J32" s="133"/>
      <c r="K32" s="134"/>
      <c r="L32" s="128"/>
      <c r="M32" s="129"/>
      <c r="N32" s="129"/>
      <c r="O32" s="129"/>
      <c r="P32" s="130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122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5"/>
      <c r="K33" s="136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23">B13+G13+L13+Q13+AA13+V13</f>
        <v>6</v>
      </c>
      <c r="C34" s="8">
        <f t="shared" ref="C34:C42" si="24">IF(B34,B34/$B$46,"")</f>
        <v>3.896103896103896E-2</v>
      </c>
      <c r="D34" s="10">
        <f t="shared" ref="D34:D45" si="25">D13+I13+N13+S13+AC13+X13</f>
        <v>416587.99</v>
      </c>
      <c r="E34" s="11">
        <f t="shared" ref="E34:E45" si="26">E13+J13+O13+T13+AD13+Y13</f>
        <v>504071.47000000003</v>
      </c>
      <c r="F34" s="21">
        <f t="shared" ref="F34:F43" si="27">IF(E34,E34/$E$46,"")</f>
        <v>0.32041892521239923</v>
      </c>
      <c r="J34" s="100" t="s">
        <v>3</v>
      </c>
      <c r="K34" s="101"/>
      <c r="L34" s="54">
        <f>B25</f>
        <v>1</v>
      </c>
      <c r="M34" s="8">
        <f>IF(L34,L34/$L$40,"")</f>
        <v>6.4935064935064939E-3</v>
      </c>
      <c r="N34" s="55">
        <f>D25</f>
        <v>172419.46</v>
      </c>
      <c r="O34" s="55">
        <f>E25</f>
        <v>208627.55</v>
      </c>
      <c r="P34" s="56">
        <f>IF(O34,O34/$O$40,"")</f>
        <v>0.13261654213577306</v>
      </c>
    </row>
    <row r="35" spans="1:33" s="24" customFormat="1" ht="30" customHeight="1" x14ac:dyDescent="0.25">
      <c r="A35" s="41" t="s">
        <v>18</v>
      </c>
      <c r="B35" s="12">
        <f t="shared" si="23"/>
        <v>2</v>
      </c>
      <c r="C35" s="8">
        <f t="shared" si="24"/>
        <v>1.2987012987012988E-2</v>
      </c>
      <c r="D35" s="13">
        <f t="shared" si="25"/>
        <v>89960.53</v>
      </c>
      <c r="E35" s="14">
        <f t="shared" si="26"/>
        <v>108852.23999999999</v>
      </c>
      <c r="F35" s="21">
        <f t="shared" si="27"/>
        <v>6.9193199424204918E-2</v>
      </c>
      <c r="J35" s="96" t="s">
        <v>1</v>
      </c>
      <c r="K35" s="97"/>
      <c r="L35" s="57">
        <f>G25</f>
        <v>112</v>
      </c>
      <c r="M35" s="8">
        <f>IF(L35,L35/$L$40,"")</f>
        <v>0.72727272727272729</v>
      </c>
      <c r="N35" s="58">
        <f>I25</f>
        <v>561255.69999999995</v>
      </c>
      <c r="O35" s="58">
        <f>J25</f>
        <v>651571.5199999999</v>
      </c>
      <c r="P35" s="56">
        <f>IF(O35,O35/$O$40,"")</f>
        <v>0.41417905706389063</v>
      </c>
    </row>
    <row r="36" spans="1:33" ht="30" customHeight="1" x14ac:dyDescent="0.25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96" t="s">
        <v>2</v>
      </c>
      <c r="K36" s="97"/>
      <c r="L36" s="57">
        <f>L25</f>
        <v>16</v>
      </c>
      <c r="M36" s="8">
        <f>IF(L36,L36/$L$40,"")</f>
        <v>0.1038961038961039</v>
      </c>
      <c r="N36" s="58">
        <f>N25</f>
        <v>239593.98</v>
      </c>
      <c r="O36" s="58">
        <f>O25</f>
        <v>289772.64</v>
      </c>
      <c r="P36" s="56">
        <f>IF(O36,O36/$O$40,"")</f>
        <v>0.18419736761685696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6" t="s">
        <v>34</v>
      </c>
      <c r="K37" s="97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6" t="s">
        <v>5</v>
      </c>
      <c r="K38" s="97"/>
      <c r="L38" s="57">
        <f>V25</f>
        <v>25</v>
      </c>
      <c r="M38" s="8">
        <f>IF(L38,L38/$L$40,"")</f>
        <v>0.16233766233766234</v>
      </c>
      <c r="N38" s="58">
        <f>X25</f>
        <v>385625.83999999997</v>
      </c>
      <c r="O38" s="58">
        <f>Y25</f>
        <v>423192.14</v>
      </c>
      <c r="P38" s="56">
        <f>IF(O38,O38/$O$40,"")</f>
        <v>0.26900703318347924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23"/>
        <v>8</v>
      </c>
      <c r="C39" s="8">
        <f t="shared" si="24"/>
        <v>5.1948051948051951E-2</v>
      </c>
      <c r="D39" s="13">
        <f>D18+I18+N18+S18+AC18+X18</f>
        <v>347240</v>
      </c>
      <c r="E39" s="22">
        <f>E18+J18+O18+T18+AD18+Y18</f>
        <v>389579.85</v>
      </c>
      <c r="F39" s="21">
        <f t="shared" si="27"/>
        <v>0.24764098793650766</v>
      </c>
      <c r="G39" s="24"/>
      <c r="J39" s="96" t="s">
        <v>4</v>
      </c>
      <c r="K39" s="97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23"/>
        <v>1</v>
      </c>
      <c r="C40" s="8">
        <f t="shared" si="24"/>
        <v>6.4935064935064939E-3</v>
      </c>
      <c r="D40" s="13">
        <f>D19+I19+N19+S19+AC19+X19</f>
        <v>131856</v>
      </c>
      <c r="E40" s="14">
        <f>E19+J19+O19+T19+AD19+Y19</f>
        <v>138784</v>
      </c>
      <c r="F40" s="21">
        <f t="shared" si="27"/>
        <v>8.8219672731483109E-2</v>
      </c>
      <c r="G40" s="24"/>
      <c r="J40" s="98" t="s">
        <v>0</v>
      </c>
      <c r="K40" s="99"/>
      <c r="L40" s="79">
        <f>SUM(L34:L39)</f>
        <v>154</v>
      </c>
      <c r="M40" s="17">
        <f>SUM(M34:M39)</f>
        <v>1</v>
      </c>
      <c r="N40" s="80">
        <f>SUM(N34:N39)</f>
        <v>1358894.98</v>
      </c>
      <c r="O40" s="81">
        <f>SUM(O34:O39)</f>
        <v>1573163.85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23"/>
        <v>135</v>
      </c>
      <c r="C41" s="8">
        <f t="shared" si="24"/>
        <v>0.87662337662337664</v>
      </c>
      <c r="D41" s="13">
        <f t="shared" si="25"/>
        <v>372290.45999999996</v>
      </c>
      <c r="E41" s="14">
        <f t="shared" si="26"/>
        <v>430714.69</v>
      </c>
      <c r="F41" s="21">
        <f t="shared" si="27"/>
        <v>0.27378883007005278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25">
      <c r="A42" s="44" t="s">
        <v>32</v>
      </c>
      <c r="B42" s="12">
        <f t="shared" si="23"/>
        <v>2</v>
      </c>
      <c r="C42" s="8">
        <f t="shared" si="24"/>
        <v>1.2987012987012988E-2</v>
      </c>
      <c r="D42" s="13">
        <f t="shared" si="25"/>
        <v>960</v>
      </c>
      <c r="E42" s="14">
        <f t="shared" si="26"/>
        <v>1161.5999999999999</v>
      </c>
      <c r="F42" s="21">
        <f t="shared" si="27"/>
        <v>7.3838462535227964E-4</v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154</v>
      </c>
      <c r="C46" s="17">
        <f>SUM(C34:C45)</f>
        <v>1</v>
      </c>
      <c r="D46" s="18">
        <f>SUM(D34:D45)</f>
        <v>1358894.98</v>
      </c>
      <c r="E46" s="18">
        <f>SUM(E34:E45)</f>
        <v>1573163.85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I10" zoomScale="80" zoomScaleNormal="80" workbookViewId="0">
      <selection activeCell="V29" sqref="V29"/>
    </sheetView>
  </sheetViews>
  <sheetFormatPr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59</v>
      </c>
      <c r="C7" s="31"/>
      <c r="D7" s="31"/>
      <c r="E7" s="31"/>
      <c r="F7" s="31"/>
      <c r="H7" s="69"/>
      <c r="I7" s="84" t="s">
        <v>46</v>
      </c>
      <c r="J7" s="85">
        <v>45343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Consorci de l'Auditori i l'Orquestra (CAO)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2" t="s">
        <v>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4"/>
    </row>
    <row r="11" spans="1:31" ht="30" customHeight="1" thickBot="1" x14ac:dyDescent="0.3">
      <c r="A11" s="137" t="s">
        <v>10</v>
      </c>
      <c r="B11" s="105" t="s">
        <v>3</v>
      </c>
      <c r="C11" s="106"/>
      <c r="D11" s="106"/>
      <c r="E11" s="106"/>
      <c r="F11" s="107"/>
      <c r="G11" s="108" t="s">
        <v>1</v>
      </c>
      <c r="H11" s="109"/>
      <c r="I11" s="109"/>
      <c r="J11" s="109"/>
      <c r="K11" s="110"/>
      <c r="L11" s="123" t="s">
        <v>2</v>
      </c>
      <c r="M11" s="124"/>
      <c r="N11" s="124"/>
      <c r="O11" s="124"/>
      <c r="P11" s="124"/>
      <c r="Q11" s="111" t="s">
        <v>34</v>
      </c>
      <c r="R11" s="112"/>
      <c r="S11" s="112"/>
      <c r="T11" s="112"/>
      <c r="U11" s="113"/>
      <c r="V11" s="117" t="s">
        <v>5</v>
      </c>
      <c r="W11" s="118"/>
      <c r="X11" s="118"/>
      <c r="Y11" s="118"/>
      <c r="Z11" s="119"/>
      <c r="AA11" s="114" t="s">
        <v>4</v>
      </c>
      <c r="AB11" s="115"/>
      <c r="AC11" s="115"/>
      <c r="AD11" s="115"/>
      <c r="AE11" s="116"/>
    </row>
    <row r="12" spans="1:31" ht="39" customHeight="1" thickBot="1" x14ac:dyDescent="0.3">
      <c r="A12" s="138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6</v>
      </c>
      <c r="H13" s="20">
        <f t="shared" ref="H13:H21" si="2">IF(G13,G13/$G$25,"")</f>
        <v>3.2608695652173912E-2</v>
      </c>
      <c r="I13" s="4">
        <v>462043.18</v>
      </c>
      <c r="J13" s="5">
        <v>552725.6100000001</v>
      </c>
      <c r="K13" s="21">
        <f t="shared" ref="K13:K21" si="3">IF(J13,J13/$J$25,"")</f>
        <v>0.42335776145835313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5.434782608695652E-3</v>
      </c>
      <c r="I14" s="6">
        <v>137669.48000000001</v>
      </c>
      <c r="J14" s="7">
        <v>166580.07</v>
      </c>
      <c r="K14" s="21">
        <f t="shared" si="3"/>
        <v>0.12759127542285539</v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5.434782608695652E-3</v>
      </c>
      <c r="I18" s="65">
        <v>12050</v>
      </c>
      <c r="J18" s="66">
        <v>14580.5</v>
      </c>
      <c r="K18" s="63">
        <f t="shared" si="3"/>
        <v>1.1167870149790086E-2</v>
      </c>
      <c r="L18" s="67">
        <v>1</v>
      </c>
      <c r="M18" s="62">
        <f>IF(L18,L18/$L$25,"")</f>
        <v>2.4390243902439025E-2</v>
      </c>
      <c r="N18" s="65">
        <v>67290.52</v>
      </c>
      <c r="O18" s="66">
        <v>81421.53</v>
      </c>
      <c r="P18" s="63">
        <f>IF(O18,O18/$O$25,"")</f>
        <v>0.36395895145852403</v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>
        <v>19</v>
      </c>
      <c r="W18" s="62">
        <f t="shared" si="6"/>
        <v>0.41304347826086957</v>
      </c>
      <c r="X18" s="65">
        <v>649650</v>
      </c>
      <c r="Y18" s="66">
        <v>758140</v>
      </c>
      <c r="Z18" s="63">
        <f t="shared" si="7"/>
        <v>0.81116963923451246</v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171</v>
      </c>
      <c r="H20" s="62">
        <f t="shared" si="2"/>
        <v>0.92934782608695654</v>
      </c>
      <c r="I20" s="65">
        <v>483418.41</v>
      </c>
      <c r="J20" s="66">
        <v>568493.03</v>
      </c>
      <c r="K20" s="63">
        <f t="shared" si="3"/>
        <v>0.43543474778647645</v>
      </c>
      <c r="L20" s="64">
        <v>40</v>
      </c>
      <c r="M20" s="62">
        <f>IF(L20,L20/$L$25,"")</f>
        <v>0.97560975609756095</v>
      </c>
      <c r="N20" s="65">
        <v>118328.39</v>
      </c>
      <c r="O20" s="66">
        <v>142289.22</v>
      </c>
      <c r="P20" s="63">
        <f>IF(O20,O20/$O$25,"")</f>
        <v>0.63604104854147603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>
        <v>27</v>
      </c>
      <c r="W20" s="62">
        <f t="shared" si="6"/>
        <v>0.58695652173913049</v>
      </c>
      <c r="X20" s="65">
        <v>155109.93</v>
      </c>
      <c r="Y20" s="66">
        <v>176485.71</v>
      </c>
      <c r="Z20" s="63">
        <f t="shared" si="7"/>
        <v>0.18883036076548762</v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50000000000003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5</v>
      </c>
      <c r="H21" s="20">
        <f t="shared" si="2"/>
        <v>2.717391304347826E-2</v>
      </c>
      <c r="I21" s="6">
        <v>2809.17</v>
      </c>
      <c r="J21" s="7">
        <v>3196.5</v>
      </c>
      <c r="K21" s="21">
        <f t="shared" si="3"/>
        <v>2.44834518252488E-3</v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184</v>
      </c>
      <c r="H25" s="17">
        <f t="shared" si="30"/>
        <v>1</v>
      </c>
      <c r="I25" s="18">
        <f t="shared" si="30"/>
        <v>1097990.24</v>
      </c>
      <c r="J25" s="18">
        <f t="shared" si="30"/>
        <v>1305575.7100000002</v>
      </c>
      <c r="K25" s="19">
        <f t="shared" si="30"/>
        <v>0.99999999999999989</v>
      </c>
      <c r="L25" s="16">
        <f t="shared" si="30"/>
        <v>41</v>
      </c>
      <c r="M25" s="17">
        <f t="shared" si="30"/>
        <v>1</v>
      </c>
      <c r="N25" s="18">
        <f t="shared" si="30"/>
        <v>185618.91</v>
      </c>
      <c r="O25" s="18">
        <f t="shared" si="30"/>
        <v>223710.75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46</v>
      </c>
      <c r="W25" s="17">
        <f t="shared" si="30"/>
        <v>1</v>
      </c>
      <c r="X25" s="18">
        <f t="shared" si="30"/>
        <v>804759.92999999993</v>
      </c>
      <c r="Y25" s="18">
        <f t="shared" si="30"/>
        <v>934625.71</v>
      </c>
      <c r="Z25" s="19">
        <f t="shared" si="30"/>
        <v>1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15" customHeight="1" x14ac:dyDescent="0.25">
      <c r="A27" s="143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customHeight="1" x14ac:dyDescent="0.25">
      <c r="A28" s="145" t="str">
        <f>'CONTRACTACIO 1r TR 2023'!A28:Q28</f>
        <v>https://bcnroc.ajuntament.barcelona.cat/jspui/bitstream/11703/128073/5/GM_pressupost-general_2023.pdf#page=269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9" t="s">
        <v>36</v>
      </c>
      <c r="B29" s="139"/>
      <c r="C29" s="139"/>
      <c r="D29" s="139"/>
      <c r="E29" s="139"/>
      <c r="F29" s="139"/>
      <c r="G29" s="139"/>
      <c r="H29" s="139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120" t="s">
        <v>10</v>
      </c>
      <c r="B31" s="125" t="s">
        <v>17</v>
      </c>
      <c r="C31" s="126"/>
      <c r="D31" s="126"/>
      <c r="E31" s="126"/>
      <c r="F31" s="127"/>
      <c r="G31" s="24"/>
      <c r="J31" s="131" t="s">
        <v>15</v>
      </c>
      <c r="K31" s="132"/>
      <c r="L31" s="125" t="s">
        <v>16</v>
      </c>
      <c r="M31" s="126"/>
      <c r="N31" s="126"/>
      <c r="O31" s="126"/>
      <c r="P31" s="127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121"/>
      <c r="B32" s="140"/>
      <c r="C32" s="141"/>
      <c r="D32" s="141"/>
      <c r="E32" s="141"/>
      <c r="F32" s="142"/>
      <c r="G32" s="24"/>
      <c r="J32" s="133"/>
      <c r="K32" s="134"/>
      <c r="L32" s="128"/>
      <c r="M32" s="129"/>
      <c r="N32" s="129"/>
      <c r="O32" s="129"/>
      <c r="P32" s="130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122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5"/>
      <c r="K33" s="136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2" si="31">B13+G13+L13+Q13+AA13+V13</f>
        <v>6</v>
      </c>
      <c r="C34" s="8">
        <f t="shared" ref="C34:C45" si="32">IF(B34,B34/$B$46,"")</f>
        <v>2.2140221402214021E-2</v>
      </c>
      <c r="D34" s="10">
        <f t="shared" ref="D34:D42" si="33">D13+I13+N13+S13+AC13+X13</f>
        <v>462043.18</v>
      </c>
      <c r="E34" s="11">
        <f t="shared" ref="E34:E42" si="34">E13+J13+O13+T13+AD13+Y13</f>
        <v>552725.6100000001</v>
      </c>
      <c r="F34" s="21">
        <f t="shared" ref="F34:F42" si="35">IF(E34,E34/$E$46,"")</f>
        <v>0.22432845485722006</v>
      </c>
      <c r="J34" s="100" t="s">
        <v>3</v>
      </c>
      <c r="K34" s="101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25">
      <c r="A35" s="41" t="s">
        <v>18</v>
      </c>
      <c r="B35" s="12">
        <f t="shared" si="31"/>
        <v>1</v>
      </c>
      <c r="C35" s="8">
        <f t="shared" si="32"/>
        <v>3.6900369003690036E-3</v>
      </c>
      <c r="D35" s="13">
        <f t="shared" si="33"/>
        <v>137669.48000000001</v>
      </c>
      <c r="E35" s="14">
        <f t="shared" si="34"/>
        <v>166580.07</v>
      </c>
      <c r="F35" s="21">
        <f t="shared" si="35"/>
        <v>6.7607957795021573E-2</v>
      </c>
      <c r="J35" s="96" t="s">
        <v>1</v>
      </c>
      <c r="K35" s="97"/>
      <c r="L35" s="57">
        <f>G25</f>
        <v>184</v>
      </c>
      <c r="M35" s="8">
        <f t="shared" si="36"/>
        <v>0.6789667896678967</v>
      </c>
      <c r="N35" s="58">
        <f>I25</f>
        <v>1097990.24</v>
      </c>
      <c r="O35" s="58">
        <f>J25</f>
        <v>1305575.7100000002</v>
      </c>
      <c r="P35" s="56">
        <f t="shared" si="37"/>
        <v>0.52987915961306375</v>
      </c>
    </row>
    <row r="36" spans="1:33" ht="30" customHeight="1" x14ac:dyDescent="0.25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96" t="s">
        <v>2</v>
      </c>
      <c r="K36" s="97"/>
      <c r="L36" s="57">
        <f>L25</f>
        <v>41</v>
      </c>
      <c r="M36" s="8">
        <f t="shared" si="36"/>
        <v>0.15129151291512916</v>
      </c>
      <c r="N36" s="58">
        <f>N25</f>
        <v>185618.91</v>
      </c>
      <c r="O36" s="58">
        <f>O25</f>
        <v>223710.75</v>
      </c>
      <c r="P36" s="56">
        <f t="shared" si="37"/>
        <v>9.0794936899069742E-2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6" t="s">
        <v>34</v>
      </c>
      <c r="K37" s="97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6" t="s">
        <v>5</v>
      </c>
      <c r="K38" s="97"/>
      <c r="L38" s="57">
        <f>V25</f>
        <v>46</v>
      </c>
      <c r="M38" s="8">
        <f t="shared" si="36"/>
        <v>0.16974169741697417</v>
      </c>
      <c r="N38" s="58">
        <f>X25</f>
        <v>804759.92999999993</v>
      </c>
      <c r="O38" s="58">
        <f>Y25</f>
        <v>934625.71</v>
      </c>
      <c r="P38" s="56">
        <f t="shared" si="37"/>
        <v>0.3793259034878666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1"/>
        <v>21</v>
      </c>
      <c r="C39" s="8">
        <f t="shared" si="32"/>
        <v>7.7490774907749083E-2</v>
      </c>
      <c r="D39" s="13">
        <f t="shared" si="33"/>
        <v>728990.52</v>
      </c>
      <c r="E39" s="22">
        <f t="shared" si="34"/>
        <v>854142.03</v>
      </c>
      <c r="F39" s="21">
        <f t="shared" si="35"/>
        <v>0.34666090796572513</v>
      </c>
      <c r="G39" s="24"/>
      <c r="J39" s="96" t="s">
        <v>4</v>
      </c>
      <c r="K39" s="97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98" t="s">
        <v>0</v>
      </c>
      <c r="K40" s="99"/>
      <c r="L40" s="79">
        <f>SUM(L34:L39)</f>
        <v>271</v>
      </c>
      <c r="M40" s="17">
        <f>SUM(M34:M39)</f>
        <v>1</v>
      </c>
      <c r="N40" s="80">
        <f>SUM(N34:N39)</f>
        <v>2088369.0799999998</v>
      </c>
      <c r="O40" s="81">
        <f>SUM(O34:O39)</f>
        <v>2463912.17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1"/>
        <v>238</v>
      </c>
      <c r="C41" s="8">
        <f t="shared" si="32"/>
        <v>0.87822878228782286</v>
      </c>
      <c r="D41" s="13">
        <f t="shared" si="33"/>
        <v>756856.73</v>
      </c>
      <c r="E41" s="14">
        <f t="shared" si="34"/>
        <v>887267.96</v>
      </c>
      <c r="F41" s="21">
        <f t="shared" si="35"/>
        <v>0.36010535229427437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25">
      <c r="A42" s="44" t="s">
        <v>32</v>
      </c>
      <c r="B42" s="12">
        <f t="shared" si="31"/>
        <v>5</v>
      </c>
      <c r="C42" s="8">
        <f t="shared" si="32"/>
        <v>1.8450184501845018E-2</v>
      </c>
      <c r="D42" s="13">
        <f t="shared" si="33"/>
        <v>2809.17</v>
      </c>
      <c r="E42" s="14">
        <f t="shared" si="34"/>
        <v>3196.5</v>
      </c>
      <c r="F42" s="21">
        <f t="shared" si="35"/>
        <v>1.2973270877589765E-3</v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271</v>
      </c>
      <c r="C46" s="17">
        <f>SUM(C34:C45)</f>
        <v>1</v>
      </c>
      <c r="D46" s="18">
        <f>SUM(D34:D45)</f>
        <v>2088369.08</v>
      </c>
      <c r="E46" s="18">
        <f>SUM(E34:E45)</f>
        <v>2463912.17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abSelected="1" zoomScale="80" zoomScaleNormal="80" workbookViewId="0">
      <selection activeCell="F57" sqref="F57"/>
    </sheetView>
  </sheetViews>
  <sheetFormatPr defaultColWidth="9.140625" defaultRowHeight="15" x14ac:dyDescent="0.25"/>
  <cols>
    <col min="1" max="1" width="30.42578125" style="26" customWidth="1"/>
    <col min="2" max="2" width="11.140625" style="59" customWidth="1"/>
    <col min="3" max="3" width="10.7109375" style="26" customWidth="1"/>
    <col min="4" max="4" width="19.140625" style="26" customWidth="1"/>
    <col min="5" max="5" width="19.710937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1" width="11.42578125" style="26" customWidth="1"/>
    <col min="12" max="12" width="11.7109375" style="26" customWidth="1"/>
    <col min="13" max="13" width="10.7109375" style="26" customWidth="1"/>
    <col min="14" max="14" width="20.14062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5.425781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25">
      <c r="B4" s="25"/>
      <c r="H4" s="25"/>
      <c r="N4" s="25"/>
    </row>
    <row r="5" spans="1:31" s="24" customFormat="1" ht="30.75" customHeight="1" x14ac:dyDescent="0.25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53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Consorci de l'Auditori i l'Orquestra (CAO)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46" t="s">
        <v>6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8"/>
    </row>
    <row r="11" spans="1:31" ht="30" customHeight="1" thickBot="1" x14ac:dyDescent="0.3">
      <c r="A11" s="149" t="s">
        <v>10</v>
      </c>
      <c r="B11" s="105" t="s">
        <v>3</v>
      </c>
      <c r="C11" s="106"/>
      <c r="D11" s="106"/>
      <c r="E11" s="106"/>
      <c r="F11" s="107"/>
      <c r="G11" s="108" t="s">
        <v>1</v>
      </c>
      <c r="H11" s="109"/>
      <c r="I11" s="109"/>
      <c r="J11" s="109"/>
      <c r="K11" s="110"/>
      <c r="L11" s="123" t="s">
        <v>2</v>
      </c>
      <c r="M11" s="124"/>
      <c r="N11" s="124"/>
      <c r="O11" s="124"/>
      <c r="P11" s="124"/>
      <c r="Q11" s="111" t="s">
        <v>34</v>
      </c>
      <c r="R11" s="112"/>
      <c r="S11" s="112"/>
      <c r="T11" s="112"/>
      <c r="U11" s="113"/>
      <c r="V11" s="114" t="s">
        <v>4</v>
      </c>
      <c r="W11" s="115"/>
      <c r="X11" s="115"/>
      <c r="Y11" s="115"/>
      <c r="Z11" s="116"/>
      <c r="AA11" s="117" t="s">
        <v>5</v>
      </c>
      <c r="AB11" s="118"/>
      <c r="AC11" s="118"/>
      <c r="AD11" s="118"/>
      <c r="AE11" s="119"/>
    </row>
    <row r="12" spans="1:31" ht="39" customHeight="1" thickBot="1" x14ac:dyDescent="0.3">
      <c r="A12" s="150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2023'!B13+'CONTRACTACIO 2n TR 2023'!B13+'CONTRACTACIO 3r TR 2023'!B13+'CONTRACTACIO 4t TR 2023'!B13</f>
        <v>2</v>
      </c>
      <c r="C13" s="20">
        <f t="shared" ref="C13:C24" si="0">IF(B13,B13/$B$25,"")</f>
        <v>0.66666666666666663</v>
      </c>
      <c r="D13" s="10">
        <f>'CONTRACTACIO 1r TR 2023'!D13+'CONTRACTACIO 2n TR 2023'!D13+'CONTRACTACIO 3r TR 2023'!D13+'CONTRACTACIO 4t TR 2023'!D13</f>
        <v>292546.45999999996</v>
      </c>
      <c r="E13" s="10">
        <f>'CONTRACTACIO 1r TR 2023'!E13+'CONTRACTACIO 2n TR 2023'!E13+'CONTRACTACIO 3r TR 2023'!E13+'CONTRACTACIO 4t TR 2023'!E13</f>
        <v>353981.15</v>
      </c>
      <c r="F13" s="21">
        <f t="shared" ref="F13:F24" si="1">IF(E13,E13/$E$25,"")</f>
        <v>0.41275025686909556</v>
      </c>
      <c r="G13" s="9">
        <f>'CONTRACTACIO 1r TR 2023'!G13+'CONTRACTACIO 2n TR 2023'!G13+'CONTRACTACIO 3r TR 2023'!G13+'CONTRACTACIO 4t TR 2023'!G13</f>
        <v>13</v>
      </c>
      <c r="H13" s="20">
        <f t="shared" ref="H13:H24" si="2">IF(G13,G13/$G$25,"")</f>
        <v>1.8867924528301886E-2</v>
      </c>
      <c r="I13" s="10">
        <f>'CONTRACTACIO 1r TR 2023'!I13+'CONTRACTACIO 2n TR 2023'!I13+'CONTRACTACIO 3r TR 2023'!I13+'CONTRACTACIO 4t TR 2023'!I13</f>
        <v>1107894.92</v>
      </c>
      <c r="J13" s="10">
        <f>'CONTRACTACIO 1r TR 2023'!J13+'CONTRACTACIO 2n TR 2023'!J13+'CONTRACTACIO 3r TR 2023'!J13+'CONTRACTACIO 4t TR 2023'!J13</f>
        <v>1334206.2200000002</v>
      </c>
      <c r="K13" s="21">
        <f t="shared" ref="K13:K24" si="3">IF(J13,J13/$J$25,"")</f>
        <v>0.32867642576050055</v>
      </c>
      <c r="L13" s="9">
        <f>'CONTRACTACIO 1r TR 2023'!L13+'CONTRACTACIO 2n TR 2023'!L13+'CONTRACTACIO 3r TR 2023'!L13+'CONTRACTACIO 4t TR 2023'!L13</f>
        <v>3</v>
      </c>
      <c r="M13" s="20">
        <f t="shared" ref="M13:M24" si="4">IF(L13,L13/$L$25,"")</f>
        <v>2.5423728813559324E-2</v>
      </c>
      <c r="N13" s="10">
        <f>'CONTRACTACIO 1r TR 2023'!N13+'CONTRACTACIO 2n TR 2023'!N13+'CONTRACTACIO 3r TR 2023'!N13+'CONTRACTACIO 4t TR 2023'!N13</f>
        <v>149575.54</v>
      </c>
      <c r="O13" s="10">
        <f>'CONTRACTACIO 1r TR 2023'!O13+'CONTRACTACIO 2n TR 2023'!O13+'CONTRACTACIO 3r TR 2023'!O13+'CONTRACTACIO 4t TR 2023'!O13</f>
        <v>180986.4</v>
      </c>
      <c r="P13" s="21">
        <f t="shared" ref="P13:P24" si="5">IF(O13,O13/$O$25,"")</f>
        <v>0.20404804238114446</v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1</v>
      </c>
      <c r="AB13" s="20">
        <f t="shared" ref="AB13:AB24" si="10">IF(AA13,AA13/$AA$25,"")</f>
        <v>3.875968992248062E-3</v>
      </c>
      <c r="AC13" s="10">
        <f>'CONTRACTACIO 1r TR 2023'!X13+'CONTRACTACIO 2n TR 2023'!X13+'CONTRACTACIO 3r TR 2023'!X13+'CONTRACTACIO 4t TR 2023'!X13</f>
        <v>24773.25</v>
      </c>
      <c r="AD13" s="10">
        <f>'CONTRACTACIO 1r TR 2023'!Y13+'CONTRACTACIO 2n TR 2023'!Y13+'CONTRACTACIO 3r TR 2023'!Y13+'CONTRACTACIO 4t TR 2023'!Y13</f>
        <v>24773.25</v>
      </c>
      <c r="AE13" s="21">
        <f t="shared" ref="AE13:AE24" si="11">IF(AD13,AD13/$AD$25,"")</f>
        <v>8.0629889586075424E-3</v>
      </c>
    </row>
    <row r="14" spans="1:31" s="40" customFormat="1" ht="36" customHeight="1" x14ac:dyDescent="0.25">
      <c r="A14" s="41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1</v>
      </c>
      <c r="H14" s="20">
        <f t="shared" si="2"/>
        <v>1.4513788098693759E-3</v>
      </c>
      <c r="I14" s="13">
        <f>'CONTRACTACIO 1r TR 2023'!I14+'CONTRACTACIO 2n TR 2023'!I14+'CONTRACTACIO 3r TR 2023'!I14+'CONTRACTACIO 4t TR 2023'!I14</f>
        <v>137669.48000000001</v>
      </c>
      <c r="J14" s="13">
        <f>'CONTRACTACIO 1r TR 2023'!J14+'CONTRACTACIO 2n TR 2023'!J14+'CONTRACTACIO 3r TR 2023'!J14+'CONTRACTACIO 4t TR 2023'!J14</f>
        <v>166580.07</v>
      </c>
      <c r="K14" s="21">
        <f t="shared" si="3"/>
        <v>4.1036341451424187E-2</v>
      </c>
      <c r="L14" s="9">
        <f>'CONTRACTACIO 1r TR 2023'!L14+'CONTRACTACIO 2n TR 2023'!L14+'CONTRACTACIO 3r TR 2023'!L14+'CONTRACTACIO 4t TR 2023'!L14</f>
        <v>4</v>
      </c>
      <c r="M14" s="20">
        <f t="shared" si="4"/>
        <v>3.3898305084745763E-2</v>
      </c>
      <c r="N14" s="13">
        <f>'CONTRACTACIO 1r TR 2023'!N14+'CONTRACTACIO 2n TR 2023'!N14+'CONTRACTACIO 3r TR 2023'!N14+'CONTRACTACIO 4t TR 2023'!N14</f>
        <v>152572.5</v>
      </c>
      <c r="O14" s="13">
        <f>'CONTRACTACIO 1r TR 2023'!O14+'CONTRACTACIO 2n TR 2023'!O14+'CONTRACTACIO 3r TR 2023'!O14+'CONTRACTACIO 4t TR 2023'!O14</f>
        <v>184612.72</v>
      </c>
      <c r="P14" s="21">
        <f t="shared" si="5"/>
        <v>0.20813643519434807</v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0</v>
      </c>
      <c r="H15" s="20" t="str">
        <f t="shared" si="2"/>
        <v/>
      </c>
      <c r="I15" s="13">
        <f>'CONTRACTACIO 1r TR 2023'!I15+'CONTRACTACIO 2n TR 2023'!I15+'CONTRACTACIO 3r TR 2023'!I15+'CONTRACTACIO 4t TR 2023'!I15</f>
        <v>0</v>
      </c>
      <c r="J15" s="13">
        <f>'CONTRACTACIO 1r TR 2023'!J15+'CONTRACTACIO 2n TR 2023'!J15+'CONTRACTACIO 3r TR 2023'!J15+'CONTRACTACIO 4t TR 2023'!J15</f>
        <v>0</v>
      </c>
      <c r="K15" s="21" t="str">
        <f t="shared" si="3"/>
        <v/>
      </c>
      <c r="L15" s="9">
        <f>'CONTRACTACIO 1r TR 2023'!L15+'CONTRACTACIO 2n TR 2023'!L15+'CONTRACTACIO 3r TR 2023'!L15+'CONTRACTACIO 4t TR 2023'!L15</f>
        <v>0</v>
      </c>
      <c r="M15" s="20" t="str">
        <f t="shared" si="4"/>
        <v/>
      </c>
      <c r="N15" s="13">
        <f>'CONTRACTACIO 1r TR 2023'!N15+'CONTRACTACIO 2n TR 2023'!N15+'CONTRACTACIO 3r TR 2023'!N15+'CONTRACTACIO 4t TR 2023'!N15</f>
        <v>0</v>
      </c>
      <c r="O15" s="13">
        <f>'CONTRACTACIO 1r TR 2023'!O15+'CONTRACTACIO 2n TR 2023'!O15+'CONTRACTACIO 3r TR 2023'!O15+'CONTRACTACIO 4t TR 2023'!O15</f>
        <v>0</v>
      </c>
      <c r="P15" s="21" t="str">
        <f t="shared" si="5"/>
        <v/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1</v>
      </c>
      <c r="H16" s="20">
        <f t="shared" si="2"/>
        <v>1.4513788098693759E-3</v>
      </c>
      <c r="I16" s="13">
        <f>'CONTRACTACIO 1r TR 2023'!I16+'CONTRACTACIO 2n TR 2023'!I16+'CONTRACTACIO 3r TR 2023'!I16+'CONTRACTACIO 4t TR 2023'!I16</f>
        <v>86100</v>
      </c>
      <c r="J16" s="13">
        <f>'CONTRACTACIO 1r TR 2023'!J16+'CONTRACTACIO 2n TR 2023'!J16+'CONTRACTACIO 3r TR 2023'!J16+'CONTRACTACIO 4t TR 2023'!J16</f>
        <v>104181</v>
      </c>
      <c r="K16" s="21">
        <f t="shared" si="3"/>
        <v>2.566457733359593E-2</v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2023'!B18+'CONTRACTACIO 2n TR 2023'!B18+'CONTRACTACIO 3r TR 2023'!B18+'CONTRACTACIO 4t TR 2023'!B18</f>
        <v>1</v>
      </c>
      <c r="C18" s="20">
        <f t="shared" si="0"/>
        <v>0.33333333333333331</v>
      </c>
      <c r="D18" s="13">
        <f>'CONTRACTACIO 1r TR 2023'!D18+'CONTRACTACIO 2n TR 2023'!D18+'CONTRACTACIO 3r TR 2023'!D18+'CONTRACTACIO 4t TR 2023'!D18</f>
        <v>416227</v>
      </c>
      <c r="E18" s="13">
        <f>'CONTRACTACIO 1r TR 2023'!E18+'CONTRACTACIO 2n TR 2023'!E18+'CONTRACTACIO 3r TR 2023'!E18+'CONTRACTACIO 4t TR 2023'!E18</f>
        <v>503634.67</v>
      </c>
      <c r="F18" s="21">
        <f t="shared" si="1"/>
        <v>0.58724974313090439</v>
      </c>
      <c r="G18" s="9">
        <f>'CONTRACTACIO 1r TR 2023'!G18+'CONTRACTACIO 2n TR 2023'!G18+'CONTRACTACIO 3r TR 2023'!G18+'CONTRACTACIO 4t TR 2023'!G18</f>
        <v>1</v>
      </c>
      <c r="H18" s="20">
        <f t="shared" si="2"/>
        <v>1.4513788098693759E-3</v>
      </c>
      <c r="I18" s="13">
        <f>'CONTRACTACIO 1r TR 2023'!I18+'CONTRACTACIO 2n TR 2023'!I18+'CONTRACTACIO 3r TR 2023'!I18+'CONTRACTACIO 4t TR 2023'!I18</f>
        <v>12050</v>
      </c>
      <c r="J18" s="13">
        <f>'CONTRACTACIO 1r TR 2023'!J18+'CONTRACTACIO 2n TR 2023'!J18+'CONTRACTACIO 3r TR 2023'!J18+'CONTRACTACIO 4t TR 2023'!J18</f>
        <v>14580.5</v>
      </c>
      <c r="K18" s="21">
        <f t="shared" si="3"/>
        <v>3.5918485118447262E-3</v>
      </c>
      <c r="L18" s="9">
        <f>'CONTRACTACIO 1r TR 2023'!L18+'CONTRACTACIO 2n TR 2023'!L18+'CONTRACTACIO 3r TR 2023'!L18+'CONTRACTACIO 4t TR 2023'!L18</f>
        <v>2</v>
      </c>
      <c r="M18" s="20">
        <f t="shared" si="4"/>
        <v>1.6949152542372881E-2</v>
      </c>
      <c r="N18" s="13">
        <f>'CONTRACTACIO 1r TR 2023'!N18+'CONTRACTACIO 2n TR 2023'!N18+'CONTRACTACIO 3r TR 2023'!N18+'CONTRACTACIO 4t TR 2023'!N18</f>
        <v>133575.52000000002</v>
      </c>
      <c r="O18" s="13">
        <f>'CONTRACTACIO 1r TR 2023'!O18+'CONTRACTACIO 2n TR 2023'!O18+'CONTRACTACIO 3r TR 2023'!O18+'CONTRACTACIO 4t TR 2023'!O18</f>
        <v>161626.38</v>
      </c>
      <c r="P18" s="21">
        <f t="shared" si="5"/>
        <v>0.18222113062722373</v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46</v>
      </c>
      <c r="AB18" s="20">
        <f t="shared" si="10"/>
        <v>0.17829457364341086</v>
      </c>
      <c r="AC18" s="13">
        <f>'CONTRACTACIO 1r TR 2023'!X18+'CONTRACTACIO 2n TR 2023'!X18+'CONTRACTACIO 3r TR 2023'!X18+'CONTRACTACIO 4t TR 2023'!X18</f>
        <v>1663480.37</v>
      </c>
      <c r="AD18" s="13">
        <f>'CONTRACTACIO 1r TR 2023'!Y18+'CONTRACTACIO 2n TR 2023'!Y18+'CONTRACTACIO 3r TR 2023'!Y18+'CONTRACTACIO 4t TR 2023'!Y18</f>
        <v>1921446.8</v>
      </c>
      <c r="AE18" s="21">
        <f t="shared" si="11"/>
        <v>0.62537633669186699</v>
      </c>
    </row>
    <row r="19" spans="1:31" s="40" customFormat="1" ht="36" customHeight="1" x14ac:dyDescent="0.25">
      <c r="A19" s="42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1</v>
      </c>
      <c r="H19" s="20">
        <f t="shared" si="2"/>
        <v>1.4513788098693759E-3</v>
      </c>
      <c r="I19" s="13">
        <f>'CONTRACTACIO 1r TR 2023'!I19+'CONTRACTACIO 2n TR 2023'!I19+'CONTRACTACIO 3r TR 2023'!I19+'CONTRACTACIO 4t TR 2023'!I19</f>
        <v>131856</v>
      </c>
      <c r="J19" s="13">
        <f>'CONTRACTACIO 1r TR 2023'!J19+'CONTRACTACIO 2n TR 2023'!J19+'CONTRACTACIO 3r TR 2023'!J19+'CONTRACTACIO 4t TR 2023'!J19</f>
        <v>138784</v>
      </c>
      <c r="K19" s="21">
        <f t="shared" si="3"/>
        <v>3.4188889535191419E-2</v>
      </c>
      <c r="L19" s="9">
        <f>'CONTRACTACIO 1r TR 2023'!L19+'CONTRACTACIO 2n TR 2023'!L19+'CONTRACTACIO 3r TR 2023'!L19+'CONTRACTACIO 4t TR 2023'!L19</f>
        <v>0</v>
      </c>
      <c r="M19" s="20" t="str">
        <f t="shared" si="4"/>
        <v/>
      </c>
      <c r="N19" s="13">
        <f>'CONTRACTACIO 1r TR 2023'!N19+'CONTRACTACIO 2n TR 2023'!N19+'CONTRACTACIO 3r TR 2023'!N19+'CONTRACTACIO 4t TR 2023'!N19</f>
        <v>0</v>
      </c>
      <c r="O19" s="13">
        <f>'CONTRACTACIO 1r TR 2023'!O19+'CONTRACTACIO 2n TR 2023'!O19+'CONTRACTACIO 3r TR 2023'!O19+'CONTRACTACIO 4t TR 2023'!O19</f>
        <v>0</v>
      </c>
      <c r="P19" s="21" t="str">
        <f t="shared" si="5"/>
        <v/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2023'!B20+'CONTRACTACIO 2n TR 2023'!B20+'CONTRACTACIO 3r TR 2023'!B20+'CONTRACTACIO 4t TR 2023'!B20</f>
        <v>0</v>
      </c>
      <c r="C20" s="20" t="str">
        <f t="shared" si="0"/>
        <v/>
      </c>
      <c r="D20" s="13">
        <f>'CONTRACTACIO 1r TR 2023'!D20+'CONTRACTACIO 2n TR 2023'!D20+'CONTRACTACIO 3r TR 2023'!D20+'CONTRACTACIO 4t TR 2023'!D20</f>
        <v>0</v>
      </c>
      <c r="E20" s="13">
        <f>'CONTRACTACIO 1r TR 2023'!E20+'CONTRACTACIO 2n TR 2023'!E20+'CONTRACTACIO 3r TR 2023'!E20+'CONTRACTACIO 4t TR 2023'!E20</f>
        <v>0</v>
      </c>
      <c r="F20" s="21" t="str">
        <f t="shared" si="1"/>
        <v/>
      </c>
      <c r="G20" s="9">
        <f>'CONTRACTACIO 1r TR 2023'!G20+'CONTRACTACIO 2n TR 2023'!G20+'CONTRACTACIO 3r TR 2023'!G20+'CONTRACTACIO 4t TR 2023'!G20</f>
        <v>660</v>
      </c>
      <c r="H20" s="20">
        <f t="shared" si="2"/>
        <v>0.9579100145137881</v>
      </c>
      <c r="I20" s="13">
        <f>'CONTRACTACIO 1r TR 2023'!I20+'CONTRACTACIO 2n TR 2023'!I20+'CONTRACTACIO 3r TR 2023'!I20+'CONTRACTACIO 4t TR 2023'!I20</f>
        <v>1937066.2099999997</v>
      </c>
      <c r="J20" s="13">
        <f>'CONTRACTACIO 1r TR 2023'!J20+'CONTRACTACIO 2n TR 2023'!J20+'CONTRACTACIO 3r TR 2023'!J20+'CONTRACTACIO 4t TR 2023'!J20</f>
        <v>2295630.9500000002</v>
      </c>
      <c r="K20" s="21">
        <f t="shared" si="3"/>
        <v>0.56551960574069449</v>
      </c>
      <c r="L20" s="9">
        <f>'CONTRACTACIO 1r TR 2023'!L20+'CONTRACTACIO 2n TR 2023'!L20+'CONTRACTACIO 3r TR 2023'!L20+'CONTRACTACIO 4t TR 2023'!L20</f>
        <v>105</v>
      </c>
      <c r="M20" s="20">
        <f t="shared" si="4"/>
        <v>0.88983050847457623</v>
      </c>
      <c r="N20" s="13">
        <f>'CONTRACTACIO 1r TR 2023'!N20+'CONTRACTACIO 2n TR 2023'!N20+'CONTRACTACIO 3r TR 2023'!N20+'CONTRACTACIO 4t TR 2023'!N20</f>
        <v>298715.01</v>
      </c>
      <c r="O20" s="13">
        <f>'CONTRACTACIO 1r TR 2023'!O20+'CONTRACTACIO 2n TR 2023'!O20+'CONTRACTACIO 3r TR 2023'!O20+'CONTRACTACIO 4t TR 2023'!O20</f>
        <v>358135.08</v>
      </c>
      <c r="P20" s="21">
        <f t="shared" si="5"/>
        <v>0.40376935494608751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211</v>
      </c>
      <c r="AB20" s="20">
        <f t="shared" si="10"/>
        <v>0.81782945736434109</v>
      </c>
      <c r="AC20" s="13">
        <f>'CONTRACTACIO 1r TR 2023'!X20+'CONTRACTACIO 2n TR 2023'!X20+'CONTRACTACIO 3r TR 2023'!X20+'CONTRACTACIO 4t TR 2023'!X20</f>
        <v>987355.98</v>
      </c>
      <c r="AD20" s="13">
        <f>'CONTRACTACIO 1r TR 2023'!Y20+'CONTRACTACIO 2n TR 2023'!Y20+'CONTRACTACIO 3r TR 2023'!Y20+'CONTRACTACIO 4t TR 2023'!Y20</f>
        <v>1126244.78</v>
      </c>
      <c r="AE20" s="21">
        <f t="shared" si="11"/>
        <v>0.36656067434952544</v>
      </c>
    </row>
    <row r="21" spans="1:31" s="40" customFormat="1" ht="39.950000000000003" customHeight="1" x14ac:dyDescent="0.25">
      <c r="A21" s="44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12</v>
      </c>
      <c r="H21" s="20">
        <f t="shared" si="2"/>
        <v>1.741654571843251E-2</v>
      </c>
      <c r="I21" s="13">
        <f>'CONTRACTACIO 1r TR 2023'!I21+'CONTRACTACIO 2n TR 2023'!I21+'CONTRACTACIO 3r TR 2023'!I21+'CONTRACTACIO 4t TR 2023'!I21</f>
        <v>4829.17</v>
      </c>
      <c r="J21" s="13">
        <f>'CONTRACTACIO 1r TR 2023'!J21+'CONTRACTACIO 2n TR 2023'!J21+'CONTRACTACIO 3r TR 2023'!J21+'CONTRACTACIO 4t TR 2023'!J21</f>
        <v>5367.7</v>
      </c>
      <c r="K21" s="21">
        <f t="shared" si="3"/>
        <v>1.322311666748667E-3</v>
      </c>
      <c r="L21" s="9">
        <f>'CONTRACTACIO 1r TR 2023'!L21+'CONTRACTACIO 2n TR 2023'!L21+'CONTRACTACIO 3r TR 2023'!L21+'CONTRACTACIO 4t TR 2023'!L21</f>
        <v>4</v>
      </c>
      <c r="M21" s="20">
        <f t="shared" si="4"/>
        <v>3.3898305084745763E-2</v>
      </c>
      <c r="N21" s="13">
        <f>'CONTRACTACIO 1r TR 2023'!N21+'CONTRACTACIO 2n TR 2023'!N21+'CONTRACTACIO 3r TR 2023'!N21+'CONTRACTACIO 4t TR 2023'!N21</f>
        <v>1365.03</v>
      </c>
      <c r="O21" s="13">
        <f>'CONTRACTACIO 1r TR 2023'!O21+'CONTRACTACIO 2n TR 2023'!O21+'CONTRACTACIO 3r TR 2023'!O21+'CONTRACTACIO 4t TR 2023'!O21</f>
        <v>1618.77</v>
      </c>
      <c r="P21" s="21">
        <f t="shared" si="5"/>
        <v>1.8250368511961408E-3</v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0" customFormat="1" ht="39.950000000000003" customHeight="1" x14ac:dyDescent="0.25">
      <c r="A22" s="86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14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14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14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14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14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14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77">
        <f>'CONTRACTACIO 1r TR 2023'!B23+'CONTRACTACIO 2n TR 2023'!B23+'CONTRACTACIO 3r TR 2023'!B23+'CONTRACTACIO 4t TR 2023'!B23</f>
        <v>0</v>
      </c>
      <c r="C23" s="62" t="str">
        <f t="shared" si="0"/>
        <v/>
      </c>
      <c r="D23" s="73">
        <f>'CONTRACTACIO 1r TR 2023'!D23+'CONTRACTACIO 2n TR 2023'!D23+'CONTRACTACIO 3r TR 2023'!D23+'CONTRACTACIO 4t TR 2023'!D23</f>
        <v>0</v>
      </c>
      <c r="E23" s="74">
        <f>'CONTRACTACIO 1r TR 2023'!E23+'CONTRACTACIO 2n TR 2023'!E23+'CONTRACTACIO 3r TR 2023'!E23+'CONTRACTACIO 4t TR 2023'!E23</f>
        <v>0</v>
      </c>
      <c r="F23" s="63" t="str">
        <f t="shared" si="1"/>
        <v/>
      </c>
      <c r="G23" s="77">
        <f>'CONTRACTACIO 1r TR 2023'!G23+'CONTRACTACIO 2n TR 2023'!G23+'CONTRACTACIO 3r TR 2023'!G23+'CONTRACTACIO 4t TR 2023'!G23</f>
        <v>0</v>
      </c>
      <c r="H23" s="62" t="str">
        <f t="shared" si="2"/>
        <v/>
      </c>
      <c r="I23" s="73">
        <f>'CONTRACTACIO 1r TR 2023'!I23+'CONTRACTACIO 2n TR 2023'!I23+'CONTRACTACIO 3r TR 2023'!I23+'CONTRACTACIO 4t TR 2023'!I23</f>
        <v>0</v>
      </c>
      <c r="J23" s="74">
        <f>'CONTRACTACIO 1r TR 2023'!J23+'CONTRACTACIO 2n TR 2023'!J23+'CONTRACTACIO 3r TR 2023'!J23+'CONTRACTACIO 4t TR 2023'!J23</f>
        <v>0</v>
      </c>
      <c r="K23" s="63" t="str">
        <f t="shared" si="3"/>
        <v/>
      </c>
      <c r="L23" s="77">
        <f>'CONTRACTACIO 1r TR 2023'!L23+'CONTRACTACIO 2n TR 2023'!L23+'CONTRACTACIO 3r TR 2023'!L23+'CONTRACTACIO 4t TR 2023'!L23</f>
        <v>0</v>
      </c>
      <c r="M23" s="62" t="str">
        <f t="shared" si="4"/>
        <v/>
      </c>
      <c r="N23" s="73">
        <f>'CONTRACTACIO 1r TR 2023'!N23+'CONTRACTACIO 2n TR 2023'!N23+'CONTRACTACIO 3r TR 2023'!N23+'CONTRACTACIO 4t TR 2023'!N23</f>
        <v>0</v>
      </c>
      <c r="O23" s="74">
        <f>'CONTRACTACIO 1r TR 2023'!O23+'CONTRACTACIO 2n TR 2023'!O23+'CONTRACTACIO 3r TR 2023'!O23+'CONTRACTACIO 4t TR 2023'!O23</f>
        <v>0</v>
      </c>
      <c r="P23" s="63" t="str">
        <f t="shared" si="5"/>
        <v/>
      </c>
      <c r="Q23" s="77">
        <f>'CONTRACTACIO 1r TR 2023'!Q23+'CONTRACTACIO 2n TR 2023'!Q23+'CONTRACTACIO 3r TR 2023'!Q23+'CONTRACTACIO 4t TR 2023'!Q23</f>
        <v>0</v>
      </c>
      <c r="R23" s="62" t="str">
        <f t="shared" si="6"/>
        <v/>
      </c>
      <c r="S23" s="73">
        <f>'CONTRACTACIO 1r TR 2023'!S23+'CONTRACTACIO 2n TR 2023'!S23+'CONTRACTACIO 3r TR 2023'!S23+'CONTRACTACIO 4t TR 2023'!S23</f>
        <v>0</v>
      </c>
      <c r="T23" s="74">
        <f>'CONTRACTACIO 1r TR 2023'!T23+'CONTRACTACIO 2n TR 2023'!T23+'CONTRACTACIO 3r TR 2023'!T23+'CONTRACTACIO 4t TR 2023'!T23</f>
        <v>0</v>
      </c>
      <c r="U23" s="63" t="str">
        <f t="shared" si="7"/>
        <v/>
      </c>
      <c r="V23" s="77">
        <f>'CONTRACTACIO 1r TR 2023'!AA23+'CONTRACTACIO 2n TR 2023'!AA23+'CONTRACTACIO 3r TR 2023'!AA23+'CONTRACTACIO 4t TR 2023'!AA23</f>
        <v>0</v>
      </c>
      <c r="W23" s="62" t="str">
        <f t="shared" si="8"/>
        <v/>
      </c>
      <c r="X23" s="73">
        <f>'CONTRACTACIO 1r TR 2023'!AC23+'CONTRACTACIO 2n TR 2023'!AC23+'CONTRACTACIO 3r TR 2023'!AC23+'CONTRACTACIO 4t TR 2023'!AC23</f>
        <v>0</v>
      </c>
      <c r="Y23" s="74">
        <f>'CONTRACTACIO 1r TR 2023'!AD23+'CONTRACTACIO 2n TR 2023'!AD23+'CONTRACTACIO 3r TR 2023'!AD23+'CONTRACTACIO 4t TR 2023'!AD23</f>
        <v>0</v>
      </c>
      <c r="Z23" s="63" t="str">
        <f t="shared" si="9"/>
        <v/>
      </c>
      <c r="AA23" s="77">
        <f>'CONTRACTACIO 1r TR 2023'!V23+'CONTRACTACIO 2n TR 2023'!V23+'CONTRACTACIO 3r TR 2023'!V23+'CONTRACTACIO 4t TR 2023'!V23</f>
        <v>0</v>
      </c>
      <c r="AB23" s="20" t="str">
        <f t="shared" si="10"/>
        <v/>
      </c>
      <c r="AC23" s="73">
        <f>'CONTRACTACIO 1r TR 2023'!X23+'CONTRACTACIO 2n TR 2023'!X23+'CONTRACTACIO 3r TR 2023'!X23+'CONTRACTACIO 4t TR 2023'!X23</f>
        <v>0</v>
      </c>
      <c r="AD23" s="74">
        <f>'CONTRACTACIO 1r TR 2023'!Y23+'CONTRACTACIO 2n TR 2023'!Y23+'CONTRACTACIO 3r TR 2023'!Y23+'CONTRACTACIO 4t TR 2023'!Y23</f>
        <v>0</v>
      </c>
      <c r="AE23" s="63" t="str">
        <f t="shared" si="11"/>
        <v/>
      </c>
    </row>
    <row r="24" spans="1:31" s="40" customFormat="1" ht="36" customHeight="1" x14ac:dyDescent="0.25">
      <c r="A24" s="90" t="s">
        <v>52</v>
      </c>
      <c r="B24" s="77">
        <f>'CONTRACTACIO 1r TR 2023'!B24+'CONTRACTACIO 2n TR 2023'!B24+'CONTRACTACIO 3r TR 2023'!B24+'CONTRACTACIO 4t TR 2023'!B24</f>
        <v>0</v>
      </c>
      <c r="C24" s="62" t="str">
        <f t="shared" si="0"/>
        <v/>
      </c>
      <c r="D24" s="73">
        <f>'CONTRACTACIO 1r TR 2023'!D24+'CONTRACTACIO 2n TR 2023'!D24+'CONTRACTACIO 3r TR 2023'!D24+'CONTRACTACIO 4t TR 2023'!D24</f>
        <v>0</v>
      </c>
      <c r="E24" s="74">
        <f>'CONTRACTACIO 1r TR 2023'!E24+'CONTRACTACIO 2n TR 2023'!E24+'CONTRACTACIO 3r TR 2023'!E24+'CONTRACTACIO 4t TR 2023'!E24</f>
        <v>0</v>
      </c>
      <c r="F24" s="63" t="str">
        <f t="shared" si="1"/>
        <v/>
      </c>
      <c r="G24" s="77">
        <f>'CONTRACTACIO 1r TR 2023'!G24+'CONTRACTACIO 2n TR 2023'!G24+'CONTRACTACIO 3r TR 2023'!G24+'CONTRACTACIO 4t TR 2023'!G24</f>
        <v>0</v>
      </c>
      <c r="H24" s="62" t="str">
        <f t="shared" si="2"/>
        <v/>
      </c>
      <c r="I24" s="73">
        <f>'CONTRACTACIO 1r TR 2023'!I24+'CONTRACTACIO 2n TR 2023'!I24+'CONTRACTACIO 3r TR 2023'!I24+'CONTRACTACIO 4t TR 2023'!I24</f>
        <v>0</v>
      </c>
      <c r="J24" s="74">
        <f>'CONTRACTACIO 1r TR 2023'!J24+'CONTRACTACIO 2n TR 2023'!J24+'CONTRACTACIO 3r TR 2023'!J24+'CONTRACTACIO 4t TR 2023'!J24</f>
        <v>0</v>
      </c>
      <c r="K24" s="63" t="str">
        <f t="shared" si="3"/>
        <v/>
      </c>
      <c r="L24" s="77">
        <f>'CONTRACTACIO 1r TR 2023'!L24+'CONTRACTACIO 2n TR 2023'!L24+'CONTRACTACIO 3r TR 2023'!L24+'CONTRACTACIO 4t TR 2023'!L24</f>
        <v>0</v>
      </c>
      <c r="M24" s="62" t="str">
        <f t="shared" si="4"/>
        <v/>
      </c>
      <c r="N24" s="73">
        <f>'CONTRACTACIO 1r TR 2023'!N24+'CONTRACTACIO 2n TR 2023'!N24+'CONTRACTACIO 3r TR 2023'!N24+'CONTRACTACIO 4t TR 2023'!N24</f>
        <v>0</v>
      </c>
      <c r="O24" s="74">
        <f>'CONTRACTACIO 1r TR 2023'!O24+'CONTRACTACIO 2n TR 2023'!O24+'CONTRACTACIO 3r TR 2023'!O24+'CONTRACTACIO 4t TR 2023'!O24</f>
        <v>0</v>
      </c>
      <c r="P24" s="63" t="str">
        <f t="shared" si="5"/>
        <v/>
      </c>
      <c r="Q24" s="77">
        <f>'CONTRACTACIO 1r TR 2023'!Q24+'CONTRACTACIO 2n TR 2023'!Q24+'CONTRACTACIO 3r TR 2023'!Q24+'CONTRACTACIO 4t TR 2023'!Q24</f>
        <v>0</v>
      </c>
      <c r="R24" s="62" t="str">
        <f t="shared" si="6"/>
        <v/>
      </c>
      <c r="S24" s="73">
        <f>'CONTRACTACIO 1r TR 2023'!S24+'CONTRACTACIO 2n TR 2023'!S24+'CONTRACTACIO 3r TR 2023'!S24+'CONTRACTACIO 4t TR 2023'!S24</f>
        <v>0</v>
      </c>
      <c r="T24" s="74">
        <f>'CONTRACTACIO 1r TR 2023'!T24+'CONTRACTACIO 2n TR 2023'!T24+'CONTRACTACIO 3r TR 2023'!T24+'CONTRACTACIO 4t TR 2023'!T24</f>
        <v>0</v>
      </c>
      <c r="U24" s="63" t="str">
        <f t="shared" si="7"/>
        <v/>
      </c>
      <c r="V24" s="77">
        <f>'CONTRACTACIO 1r TR 2023'!AA24+'CONTRACTACIO 2n TR 2023'!AA24+'CONTRACTACIO 3r TR 2023'!AA24+'CONTRACTACIO 4t TR 2023'!AA24</f>
        <v>0</v>
      </c>
      <c r="W24" s="62" t="str">
        <f t="shared" si="8"/>
        <v/>
      </c>
      <c r="X24" s="73">
        <f>'CONTRACTACIO 1r TR 2023'!AC24+'CONTRACTACIO 2n TR 2023'!AC24+'CONTRACTACIO 3r TR 2023'!AC24+'CONTRACTACIO 4t TR 2023'!AC24</f>
        <v>0</v>
      </c>
      <c r="Y24" s="74">
        <f>'CONTRACTACIO 1r TR 2023'!AD24+'CONTRACTACIO 2n TR 2023'!AD24+'CONTRACTACIO 3r TR 2023'!AD24+'CONTRACTACIO 4t TR 2023'!AD24</f>
        <v>0</v>
      </c>
      <c r="Z24" s="63" t="str">
        <f t="shared" si="9"/>
        <v/>
      </c>
      <c r="AA24" s="77">
        <f>'CONTRACTACIO 1r TR 2023'!V24+'CONTRACTACIO 2n TR 2023'!V24+'CONTRACTACIO 3r TR 2023'!V24+'CONTRACTACIO 4t TR 2023'!V24</f>
        <v>0</v>
      </c>
      <c r="AB24" s="20" t="str">
        <f t="shared" si="10"/>
        <v/>
      </c>
      <c r="AC24" s="73">
        <f>'CONTRACTACIO 1r TR 2023'!X24+'CONTRACTACIO 2n TR 2023'!X24+'CONTRACTACIO 3r TR 2023'!X24+'CONTRACTACIO 4t TR 2023'!X24</f>
        <v>0</v>
      </c>
      <c r="AD24" s="74">
        <f>'CONTRACTACIO 1r TR 2023'!Y24+'CONTRACTACIO 2n TR 2023'!Y24+'CONTRACTACIO 3r TR 2023'!Y24+'CONTRACTACIO 4t TR 2023'!Y24</f>
        <v>0</v>
      </c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3</v>
      </c>
      <c r="C25" s="17">
        <f t="shared" si="12"/>
        <v>1</v>
      </c>
      <c r="D25" s="18">
        <f t="shared" si="12"/>
        <v>708773.46</v>
      </c>
      <c r="E25" s="18">
        <f t="shared" si="12"/>
        <v>857615.82000000007</v>
      </c>
      <c r="F25" s="19">
        <f t="shared" si="12"/>
        <v>1</v>
      </c>
      <c r="G25" s="16">
        <f t="shared" si="12"/>
        <v>689</v>
      </c>
      <c r="H25" s="17">
        <f t="shared" si="12"/>
        <v>1</v>
      </c>
      <c r="I25" s="18">
        <f t="shared" si="12"/>
        <v>3417465.7799999993</v>
      </c>
      <c r="J25" s="18">
        <f t="shared" si="12"/>
        <v>4059330.4400000004</v>
      </c>
      <c r="K25" s="19">
        <f t="shared" si="12"/>
        <v>1</v>
      </c>
      <c r="L25" s="16">
        <f t="shared" si="12"/>
        <v>118</v>
      </c>
      <c r="M25" s="17">
        <f t="shared" si="12"/>
        <v>1</v>
      </c>
      <c r="N25" s="18">
        <f t="shared" si="12"/>
        <v>735803.60000000009</v>
      </c>
      <c r="O25" s="18">
        <f t="shared" si="12"/>
        <v>886979.35000000009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258</v>
      </c>
      <c r="AB25" s="17">
        <f t="shared" si="12"/>
        <v>1</v>
      </c>
      <c r="AC25" s="18">
        <f t="shared" si="12"/>
        <v>2675609.6000000001</v>
      </c>
      <c r="AD25" s="18">
        <f t="shared" si="12"/>
        <v>3072464.83</v>
      </c>
      <c r="AE25" s="19">
        <f t="shared" si="12"/>
        <v>1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15" customHeight="1" x14ac:dyDescent="0.25">
      <c r="A27" s="143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customHeight="1" x14ac:dyDescent="0.25">
      <c r="A28" s="145" t="str">
        <f>'CONTRACTACIO 1r TR 2023'!A28:Q28</f>
        <v>https://bcnroc.ajuntament.barcelona.cat/jspui/bitstream/11703/128073/5/GM_pressupost-general_2023.pdf#page=269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9" t="s">
        <v>36</v>
      </c>
      <c r="B29" s="139"/>
      <c r="C29" s="139"/>
      <c r="D29" s="139"/>
      <c r="E29" s="139"/>
      <c r="F29" s="139"/>
      <c r="G29" s="139"/>
      <c r="H29" s="139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25">
      <c r="A31" s="151" t="s">
        <v>10</v>
      </c>
      <c r="B31" s="154" t="s">
        <v>17</v>
      </c>
      <c r="C31" s="155"/>
      <c r="D31" s="155"/>
      <c r="E31" s="155"/>
      <c r="F31" s="156"/>
      <c r="G31" s="24"/>
      <c r="H31" s="47"/>
      <c r="I31" s="47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">
      <c r="A32" s="152"/>
      <c r="B32" s="157"/>
      <c r="C32" s="158"/>
      <c r="D32" s="158"/>
      <c r="E32" s="158"/>
      <c r="F32" s="159"/>
      <c r="G32" s="24"/>
      <c r="J32" s="162"/>
      <c r="K32" s="163"/>
      <c r="L32" s="166"/>
      <c r="M32" s="167"/>
      <c r="N32" s="167"/>
      <c r="O32" s="167"/>
      <c r="P32" s="168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15" customHeight="1" thickBot="1" x14ac:dyDescent="0.3">
      <c r="A33" s="153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4"/>
      <c r="K33" s="165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5" customHeight="1" x14ac:dyDescent="0.25">
      <c r="A34" s="39" t="s">
        <v>25</v>
      </c>
      <c r="B34" s="9">
        <f t="shared" ref="B34:B43" si="13">B13+G13+L13+Q13+V13+AA13</f>
        <v>19</v>
      </c>
      <c r="C34" s="8">
        <f t="shared" ref="C34:C40" si="14">IF(B34,B34/$B$46,"")</f>
        <v>1.7790262172284643E-2</v>
      </c>
      <c r="D34" s="10">
        <f t="shared" ref="D34:D43" si="15">D13+I13+N13+S13+X13+AC13</f>
        <v>1574790.17</v>
      </c>
      <c r="E34" s="11">
        <f t="shared" ref="E34:E43" si="16">E13+J13+O13+T13+Y13+AD13</f>
        <v>1893947.02</v>
      </c>
      <c r="F34" s="21">
        <f t="shared" ref="F34:F40" si="17">IF(E34,E34/$E$46,"")</f>
        <v>0.21336905274752646</v>
      </c>
      <c r="J34" s="100" t="s">
        <v>3</v>
      </c>
      <c r="K34" s="101"/>
      <c r="L34" s="54">
        <f>B25</f>
        <v>3</v>
      </c>
      <c r="M34" s="8">
        <f t="shared" ref="M34:M39" si="18">IF(L34,L34/$L$40,"")</f>
        <v>2.8089887640449437E-3</v>
      </c>
      <c r="N34" s="55">
        <f>D25</f>
        <v>708773.46</v>
      </c>
      <c r="O34" s="55">
        <f>E25</f>
        <v>857615.82000000007</v>
      </c>
      <c r="P34" s="56">
        <f t="shared" ref="P34:P39" si="19">IF(O34,O34/$O$40,"")</f>
        <v>9.6617631434427975E-2</v>
      </c>
    </row>
    <row r="35" spans="1:33" s="24" customFormat="1" ht="30" customHeight="1" x14ac:dyDescent="0.25">
      <c r="A35" s="41" t="s">
        <v>18</v>
      </c>
      <c r="B35" s="12">
        <f t="shared" si="13"/>
        <v>5</v>
      </c>
      <c r="C35" s="8">
        <f t="shared" si="14"/>
        <v>4.6816479400749065E-3</v>
      </c>
      <c r="D35" s="13">
        <f t="shared" si="15"/>
        <v>290241.98</v>
      </c>
      <c r="E35" s="14">
        <f t="shared" si="16"/>
        <v>351192.79000000004</v>
      </c>
      <c r="F35" s="21">
        <f t="shared" si="17"/>
        <v>3.9564819999062591E-2</v>
      </c>
      <c r="J35" s="96" t="s">
        <v>1</v>
      </c>
      <c r="K35" s="97"/>
      <c r="L35" s="57">
        <f>G25</f>
        <v>689</v>
      </c>
      <c r="M35" s="8">
        <f t="shared" si="18"/>
        <v>0.64513108614232206</v>
      </c>
      <c r="N35" s="58">
        <f>I25</f>
        <v>3417465.7799999993</v>
      </c>
      <c r="O35" s="58">
        <f>J25</f>
        <v>4059330.4400000004</v>
      </c>
      <c r="P35" s="56">
        <f t="shared" si="19"/>
        <v>0.4573176977104671</v>
      </c>
    </row>
    <row r="36" spans="1:33" s="24" customFormat="1" ht="30" customHeight="1" x14ac:dyDescent="0.2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96" t="s">
        <v>2</v>
      </c>
      <c r="K36" s="97"/>
      <c r="L36" s="57">
        <f>L25</f>
        <v>118</v>
      </c>
      <c r="M36" s="8">
        <f t="shared" si="18"/>
        <v>0.1104868913857678</v>
      </c>
      <c r="N36" s="58">
        <f>N25</f>
        <v>735803.60000000009</v>
      </c>
      <c r="O36" s="58">
        <f>O25</f>
        <v>886979.35000000009</v>
      </c>
      <c r="P36" s="56">
        <f t="shared" si="19"/>
        <v>9.9925679925363886E-2</v>
      </c>
    </row>
    <row r="37" spans="1:33" ht="30" customHeight="1" x14ac:dyDescent="0.25">
      <c r="A37" s="41" t="s">
        <v>26</v>
      </c>
      <c r="B37" s="12">
        <f t="shared" si="13"/>
        <v>1</v>
      </c>
      <c r="C37" s="8">
        <f t="shared" si="14"/>
        <v>9.3632958801498128E-4</v>
      </c>
      <c r="D37" s="13">
        <f t="shared" si="15"/>
        <v>86100</v>
      </c>
      <c r="E37" s="14">
        <f t="shared" si="16"/>
        <v>104181</v>
      </c>
      <c r="F37" s="21">
        <f t="shared" si="17"/>
        <v>1.1736865418912328E-2</v>
      </c>
      <c r="G37" s="24"/>
      <c r="H37" s="24"/>
      <c r="I37" s="24"/>
      <c r="J37" s="96" t="s">
        <v>34</v>
      </c>
      <c r="K37" s="97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6" t="s">
        <v>5</v>
      </c>
      <c r="K38" s="97"/>
      <c r="L38" s="57">
        <f>AA25</f>
        <v>258</v>
      </c>
      <c r="M38" s="8">
        <f t="shared" si="18"/>
        <v>0.24157303370786518</v>
      </c>
      <c r="N38" s="58">
        <f>AC25</f>
        <v>2675609.6000000001</v>
      </c>
      <c r="O38" s="58">
        <f>AD25</f>
        <v>3072464.83</v>
      </c>
      <c r="P38" s="56">
        <f t="shared" si="19"/>
        <v>0.34613899092974099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50</v>
      </c>
      <c r="C39" s="8">
        <f t="shared" si="14"/>
        <v>4.6816479400749067E-2</v>
      </c>
      <c r="D39" s="13">
        <f t="shared" si="15"/>
        <v>2225332.89</v>
      </c>
      <c r="E39" s="22">
        <f t="shared" si="16"/>
        <v>2601288.35</v>
      </c>
      <c r="F39" s="21">
        <f t="shared" si="17"/>
        <v>0.29305699964230053</v>
      </c>
      <c r="G39" s="24"/>
      <c r="H39" s="24"/>
      <c r="I39" s="24"/>
      <c r="J39" s="96" t="s">
        <v>4</v>
      </c>
      <c r="K39" s="97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1</v>
      </c>
      <c r="C40" s="8">
        <f t="shared" si="14"/>
        <v>9.3632958801498128E-4</v>
      </c>
      <c r="D40" s="13">
        <f t="shared" si="15"/>
        <v>131856</v>
      </c>
      <c r="E40" s="14">
        <f t="shared" si="16"/>
        <v>138784</v>
      </c>
      <c r="F40" s="21">
        <f t="shared" si="17"/>
        <v>1.5635184249511221E-2</v>
      </c>
      <c r="G40" s="24"/>
      <c r="H40" s="24"/>
      <c r="I40" s="24"/>
      <c r="J40" s="98" t="s">
        <v>0</v>
      </c>
      <c r="K40" s="99"/>
      <c r="L40" s="79">
        <f>SUM(L34:L39)</f>
        <v>1068</v>
      </c>
      <c r="M40" s="17">
        <f>SUM(M34:M39)</f>
        <v>1</v>
      </c>
      <c r="N40" s="80">
        <f>SUM(N34:N39)</f>
        <v>7537652.4399999995</v>
      </c>
      <c r="O40" s="81">
        <f>SUM(O34:O39)</f>
        <v>8876390.4400000013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976</v>
      </c>
      <c r="C41" s="8">
        <f>IF(B41,B41/$B$46,"")</f>
        <v>0.91385767790262173</v>
      </c>
      <c r="D41" s="13">
        <f t="shared" si="15"/>
        <v>3223137.1999999997</v>
      </c>
      <c r="E41" s="14">
        <f t="shared" si="16"/>
        <v>3780010.8100000005</v>
      </c>
      <c r="F41" s="21">
        <f>IF(E41,E41/$E$46,"")</f>
        <v>0.42584999336734897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customHeight="1" x14ac:dyDescent="0.25">
      <c r="A42" s="44" t="s">
        <v>32</v>
      </c>
      <c r="B42" s="12">
        <f t="shared" si="13"/>
        <v>16</v>
      </c>
      <c r="C42" s="8">
        <f>IF(B42,B42/$B$46,"")</f>
        <v>1.4981273408239701E-2</v>
      </c>
      <c r="D42" s="13">
        <f t="shared" si="15"/>
        <v>6194.2</v>
      </c>
      <c r="E42" s="14">
        <f t="shared" si="16"/>
        <v>6986.4699999999993</v>
      </c>
      <c r="F42" s="21">
        <f>IF(E42,E42/$E$46,"")</f>
        <v>7.8708457533781023E-4</v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2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25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25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">
      <c r="A46" s="61" t="s">
        <v>0</v>
      </c>
      <c r="B46" s="16">
        <f>SUM(B34:B45)</f>
        <v>1068</v>
      </c>
      <c r="C46" s="17">
        <f>SUM(C34:C45)</f>
        <v>1</v>
      </c>
      <c r="D46" s="18">
        <f>SUM(D34:D45)</f>
        <v>7537652.4400000004</v>
      </c>
      <c r="E46" s="18">
        <f>SUM(E34:E45)</f>
        <v>8876390.4400000013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2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1:21" s="24" customFormat="1" x14ac:dyDescent="0.25">
      <c r="B97" s="25"/>
      <c r="H97" s="25"/>
      <c r="N97" s="25"/>
    </row>
    <row r="98" spans="1:21" s="24" customFormat="1" x14ac:dyDescent="0.25">
      <c r="B98" s="25"/>
      <c r="H98" s="25"/>
      <c r="N98" s="25"/>
    </row>
    <row r="99" spans="1:21" s="24" customFormat="1" x14ac:dyDescent="0.25">
      <c r="B99" s="25"/>
      <c r="H99" s="25"/>
      <c r="N99" s="25"/>
    </row>
    <row r="100" spans="1:21" s="24" customFormat="1" x14ac:dyDescent="0.25">
      <c r="B100" s="25"/>
      <c r="H100" s="25"/>
      <c r="N100" s="25"/>
    </row>
    <row r="101" spans="1:21" s="24" customFormat="1" x14ac:dyDescent="0.25">
      <c r="B101" s="25"/>
      <c r="H101" s="25"/>
      <c r="N101" s="25"/>
    </row>
    <row r="102" spans="1:21" s="24" customFormat="1" x14ac:dyDescent="0.25">
      <c r="B102" s="25"/>
      <c r="H102" s="25"/>
      <c r="N102" s="25"/>
    </row>
    <row r="103" spans="1:21" s="24" customFormat="1" x14ac:dyDescent="0.25">
      <c r="B103" s="25"/>
      <c r="H103" s="25"/>
      <c r="N103" s="25"/>
    </row>
    <row r="104" spans="1:21" s="24" customFormat="1" x14ac:dyDescent="0.25">
      <c r="B104" s="25"/>
      <c r="H104" s="25"/>
      <c r="N104" s="25"/>
    </row>
    <row r="105" spans="1:21" s="24" customFormat="1" x14ac:dyDescent="0.25">
      <c r="B105" s="25"/>
      <c r="H105" s="25"/>
      <c r="N105" s="25"/>
    </row>
    <row r="106" spans="1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2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4F2B1AE2C3094A806E742C096B04E5" ma:contentTypeVersion="14" ma:contentTypeDescription="Crea un document nou" ma:contentTypeScope="" ma:versionID="03b6fac737c704484be66efbfac675ae">
  <xsd:schema xmlns:xsd="http://www.w3.org/2001/XMLSchema" xmlns:xs="http://www.w3.org/2001/XMLSchema" xmlns:p="http://schemas.microsoft.com/office/2006/metadata/properties" xmlns:ns2="e42b96a9-5918-4e9a-8771-f3967b264f75" xmlns:ns3="b409c2fc-ef29-462f-b55a-fbf1bb09aa88" targetNamespace="http://schemas.microsoft.com/office/2006/metadata/properties" ma:root="true" ma:fieldsID="717d9d5ac897a8cc7c6553572b91c1f0" ns2:_="" ns3:_="">
    <xsd:import namespace="e42b96a9-5918-4e9a-8771-f3967b264f75"/>
    <xsd:import namespace="b409c2fc-ef29-462f-b55a-fbf1bb09aa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b96a9-5918-4e9a-8771-f3967b264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7ea30e4d-d969-4e4a-b2da-a678d69e0a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9c2fc-ef29-462f-b55a-fbf1bb09aa8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86ae21ca-d101-4d5e-961b-8d7a020aae53}" ma:internalName="TaxCatchAll" ma:showField="CatchAllData" ma:web="b409c2fc-ef29-462f-b55a-fbf1bb09aa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42b96a9-5918-4e9a-8771-f3967b264f75">
      <Terms xmlns="http://schemas.microsoft.com/office/infopath/2007/PartnerControls"/>
    </lcf76f155ced4ddcb4097134ff3c332f>
    <TaxCatchAll xmlns="b409c2fc-ef29-462f-b55a-fbf1bb09aa88" xsi:nil="true"/>
  </documentManagement>
</p:properties>
</file>

<file path=customXml/itemProps1.xml><?xml version="1.0" encoding="utf-8"?>
<ds:datastoreItem xmlns:ds="http://schemas.openxmlformats.org/officeDocument/2006/customXml" ds:itemID="{76B95DB6-D362-415C-9326-098D62D6A7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8D34B9-4654-4DC4-8213-BD43C341F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2b96a9-5918-4e9a-8771-f3967b264f75"/>
    <ds:schemaRef ds:uri="b409c2fc-ef29-462f-b55a-fbf1bb09aa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D89589-B6EC-4CD1-8968-365C89AE1683}">
  <ds:schemaRefs>
    <ds:schemaRef ds:uri="http://purl.org/dc/terms/"/>
    <ds:schemaRef ds:uri="http://schemas.microsoft.com/office/2006/metadata/properties"/>
    <ds:schemaRef ds:uri="e42b96a9-5918-4e9a-8771-f3967b264f75"/>
    <ds:schemaRef ds:uri="http://schemas.microsoft.com/office/2006/documentManagement/types"/>
    <ds:schemaRef ds:uri="b409c2fc-ef29-462f-b55a-fbf1bb09aa88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2024-04-09T14:16:46Z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0x0101007F4F2B1AE2C3094A806E742C096B04E5</vt:lpwstr>
  </property>
  <property fmtid="{D5CDD505-2E9C-101B-9397-08002B2CF9AE}" pid="3" name="MediaServiceImageTags">
    <vt:lpwstr/>
  </property>
</Properties>
</file>