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8040" tabRatio="700" firstSheet="1" activeTab="3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62913"/>
</workbook>
</file>

<file path=xl/calcChain.xml><?xml version="1.0" encoding="utf-8"?>
<calcChain xmlns="http://schemas.openxmlformats.org/spreadsheetml/2006/main">
  <c r="J24" i="5" l="1"/>
  <c r="O14" i="6" l="1"/>
  <c r="O13" i="6"/>
  <c r="J24" i="6"/>
  <c r="J14" i="6"/>
  <c r="J13" i="6"/>
  <c r="E24" i="6"/>
  <c r="E14" i="6"/>
  <c r="O14" i="5" l="1"/>
  <c r="O13" i="5"/>
  <c r="J20" i="5"/>
  <c r="J19" i="5"/>
  <c r="J18" i="5"/>
  <c r="J14" i="5"/>
  <c r="J13" i="5"/>
  <c r="E13" i="5"/>
  <c r="O20" i="4" l="1"/>
  <c r="J20" i="4"/>
  <c r="J19" i="4"/>
  <c r="O14" i="4"/>
  <c r="O13" i="4"/>
  <c r="J14" i="4"/>
  <c r="J13" i="4"/>
  <c r="E14" i="4"/>
  <c r="E13" i="4"/>
  <c r="O15" i="1" l="1"/>
  <c r="O14" i="1"/>
  <c r="O13" i="1"/>
  <c r="J24" i="1"/>
  <c r="J18" i="1"/>
  <c r="J15" i="1"/>
  <c r="J13" i="1"/>
  <c r="E24" i="1"/>
  <c r="E14" i="1"/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V23" i="7"/>
  <c r="W23" i="7"/>
  <c r="T23" i="7"/>
  <c r="U23" i="7" s="1"/>
  <c r="S23" i="7"/>
  <c r="Q23" i="7"/>
  <c r="R23" i="7" s="1"/>
  <c r="O23" i="7"/>
  <c r="P23" i="7"/>
  <c r="N23" i="7"/>
  <c r="L23" i="7"/>
  <c r="M23" i="7" s="1"/>
  <c r="J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 s="1"/>
  <c r="Y22" i="7"/>
  <c r="Z22" i="7"/>
  <c r="X22" i="7"/>
  <c r="V22" i="7"/>
  <c r="T22" i="7"/>
  <c r="U22" i="7" s="1"/>
  <c r="S22" i="7"/>
  <c r="Q22" i="7"/>
  <c r="R22" i="7" s="1"/>
  <c r="O22" i="7"/>
  <c r="P22" i="7" s="1"/>
  <c r="N22" i="7"/>
  <c r="L22" i="7"/>
  <c r="M22" i="7"/>
  <c r="J22" i="7"/>
  <c r="K22" i="7" s="1"/>
  <c r="I22" i="7"/>
  <c r="G22" i="7"/>
  <c r="E22" i="7"/>
  <c r="D22" i="7"/>
  <c r="B22" i="7"/>
  <c r="C22" i="7" s="1"/>
  <c r="E43" i="6"/>
  <c r="D43" i="6"/>
  <c r="B43" i="6"/>
  <c r="C43" i="6" s="1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C43" i="4" s="1"/>
  <c r="AE22" i="4"/>
  <c r="AB22" i="4"/>
  <c r="Z22" i="4"/>
  <c r="W22" i="4"/>
  <c r="U22" i="4"/>
  <c r="R22" i="4"/>
  <c r="P22" i="4"/>
  <c r="M22" i="4"/>
  <c r="F22" i="4"/>
  <c r="C22" i="4"/>
  <c r="E43" i="1"/>
  <c r="F43" i="1" s="1"/>
  <c r="D43" i="1"/>
  <c r="B43" i="1"/>
  <c r="C43" i="1" s="1"/>
  <c r="AE22" i="1"/>
  <c r="AB22" i="1"/>
  <c r="Z22" i="1"/>
  <c r="W22" i="1"/>
  <c r="U22" i="1"/>
  <c r="R22" i="1"/>
  <c r="P22" i="1"/>
  <c r="M22" i="1"/>
  <c r="B25" i="1"/>
  <c r="L34" i="1" s="1"/>
  <c r="B16" i="7"/>
  <c r="D16" i="7"/>
  <c r="J24" i="7"/>
  <c r="E24" i="7"/>
  <c r="O24" i="7"/>
  <c r="P24" i="7" s="1"/>
  <c r="T24" i="7"/>
  <c r="U24" i="7" s="1"/>
  <c r="Y24" i="7"/>
  <c r="Z24" i="7" s="1"/>
  <c r="AD24" i="7"/>
  <c r="AE24" i="7" s="1"/>
  <c r="E13" i="7"/>
  <c r="J13" i="7"/>
  <c r="O13" i="7"/>
  <c r="T13" i="7"/>
  <c r="Y13" i="7"/>
  <c r="Z13" i="7" s="1"/>
  <c r="AD13" i="7"/>
  <c r="AE13" i="7" s="1"/>
  <c r="E20" i="7"/>
  <c r="J20" i="7"/>
  <c r="O20" i="7"/>
  <c r="AD20" i="7"/>
  <c r="AE20" i="7" s="1"/>
  <c r="T20" i="7"/>
  <c r="U20" i="7" s="1"/>
  <c r="Y20" i="7"/>
  <c r="E21" i="7"/>
  <c r="F21" i="7" s="1"/>
  <c r="J21" i="7"/>
  <c r="O21" i="7"/>
  <c r="P21" i="7" s="1"/>
  <c r="AD21" i="7"/>
  <c r="AE21" i="7" s="1"/>
  <c r="T21" i="7"/>
  <c r="U21" i="7" s="1"/>
  <c r="Y21" i="7"/>
  <c r="Z21" i="7" s="1"/>
  <c r="J14" i="7"/>
  <c r="O14" i="7"/>
  <c r="E14" i="7"/>
  <c r="T14" i="7"/>
  <c r="U14" i="7"/>
  <c r="Y14" i="7"/>
  <c r="AD14" i="7"/>
  <c r="AE14" i="7" s="1"/>
  <c r="J15" i="7"/>
  <c r="O15" i="7"/>
  <c r="E15" i="7"/>
  <c r="T15" i="7"/>
  <c r="U15" i="7" s="1"/>
  <c r="Y15" i="7"/>
  <c r="Z15" i="7"/>
  <c r="AD15" i="7"/>
  <c r="AE15" i="7" s="1"/>
  <c r="J16" i="7"/>
  <c r="O16" i="7"/>
  <c r="P16" i="7" s="1"/>
  <c r="E16" i="7"/>
  <c r="F16" i="7" s="1"/>
  <c r="T16" i="7"/>
  <c r="Y16" i="7"/>
  <c r="Z16" i="7" s="1"/>
  <c r="AD16" i="7"/>
  <c r="AE16" i="7" s="1"/>
  <c r="J17" i="7"/>
  <c r="K17" i="7" s="1"/>
  <c r="O17" i="7"/>
  <c r="E17" i="7"/>
  <c r="F17" i="7" s="1"/>
  <c r="T17" i="7"/>
  <c r="U17" i="7" s="1"/>
  <c r="Y17" i="7"/>
  <c r="Z17" i="7" s="1"/>
  <c r="AD17" i="7"/>
  <c r="AD25" i="7" s="1"/>
  <c r="O38" i="7" s="1"/>
  <c r="P38" i="7" s="1"/>
  <c r="J18" i="7"/>
  <c r="O18" i="7"/>
  <c r="P18" i="7" s="1"/>
  <c r="AD18" i="7"/>
  <c r="E18" i="7"/>
  <c r="T18" i="7"/>
  <c r="U18" i="7" s="1"/>
  <c r="Y18" i="7"/>
  <c r="Z18" i="7" s="1"/>
  <c r="J19" i="7"/>
  <c r="O19" i="7"/>
  <c r="P19" i="7" s="1"/>
  <c r="AD19" i="7"/>
  <c r="AE19" i="7"/>
  <c r="E19" i="7"/>
  <c r="F19" i="7" s="1"/>
  <c r="T19" i="7"/>
  <c r="U19" i="7" s="1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 s="1"/>
  <c r="V24" i="7"/>
  <c r="W24" i="7" s="1"/>
  <c r="AA24" i="7"/>
  <c r="AB24" i="7" s="1"/>
  <c r="G16" i="7"/>
  <c r="L16" i="7"/>
  <c r="M16" i="7" s="1"/>
  <c r="Q16" i="7"/>
  <c r="V16" i="7"/>
  <c r="W16" i="7" s="1"/>
  <c r="AA16" i="7"/>
  <c r="AB16" i="7" s="1"/>
  <c r="B13" i="7"/>
  <c r="G13" i="7"/>
  <c r="L13" i="7"/>
  <c r="Q13" i="7"/>
  <c r="Q25" i="7" s="1"/>
  <c r="L37" i="7" s="1"/>
  <c r="M37" i="7" s="1"/>
  <c r="V13" i="7"/>
  <c r="W13" i="7"/>
  <c r="AA13" i="7"/>
  <c r="AB13" i="7" s="1"/>
  <c r="B20" i="7"/>
  <c r="G20" i="7"/>
  <c r="L20" i="7"/>
  <c r="AA20" i="7"/>
  <c r="Q20" i="7"/>
  <c r="R20" i="7" s="1"/>
  <c r="V20" i="7"/>
  <c r="W20" i="7" s="1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 s="1"/>
  <c r="AA14" i="7"/>
  <c r="AB14" i="7" s="1"/>
  <c r="G15" i="7"/>
  <c r="L15" i="7"/>
  <c r="B15" i="7"/>
  <c r="C15" i="7" s="1"/>
  <c r="Q15" i="7"/>
  <c r="R15" i="7" s="1"/>
  <c r="V15" i="7"/>
  <c r="W15" i="7" s="1"/>
  <c r="AA15" i="7"/>
  <c r="AB15" i="7" s="1"/>
  <c r="G17" i="7"/>
  <c r="H17" i="7" s="1"/>
  <c r="L17" i="7"/>
  <c r="M17" i="7" s="1"/>
  <c r="B17" i="7"/>
  <c r="C17" i="7" s="1"/>
  <c r="Q17" i="7"/>
  <c r="V17" i="7"/>
  <c r="W17" i="7" s="1"/>
  <c r="AA17" i="7"/>
  <c r="AB17" i="7" s="1"/>
  <c r="G18" i="7"/>
  <c r="L18" i="7"/>
  <c r="AA18" i="7"/>
  <c r="B18" i="7"/>
  <c r="C18" i="7" s="1"/>
  <c r="Q18" i="7"/>
  <c r="R18" i="7"/>
  <c r="V18" i="7"/>
  <c r="W18" i="7" s="1"/>
  <c r="G19" i="7"/>
  <c r="L19" i="7"/>
  <c r="AA19" i="7"/>
  <c r="B19" i="7"/>
  <c r="C19" i="7" s="1"/>
  <c r="Q19" i="7"/>
  <c r="R19" i="7" s="1"/>
  <c r="V19" i="7"/>
  <c r="W19" i="7" s="1"/>
  <c r="J25" i="6"/>
  <c r="K20" i="6"/>
  <c r="E25" i="6"/>
  <c r="O25" i="6"/>
  <c r="O36" i="6" s="1"/>
  <c r="Y25" i="6"/>
  <c r="O38" i="6" s="1"/>
  <c r="P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 s="1"/>
  <c r="X25" i="6"/>
  <c r="N38" i="6" s="1"/>
  <c r="S25" i="6"/>
  <c r="N37" i="6" s="1"/>
  <c r="AC25" i="6"/>
  <c r="N39" i="6" s="1"/>
  <c r="G25" i="6"/>
  <c r="H15" i="6"/>
  <c r="B25" i="6"/>
  <c r="L34" i="6" s="1"/>
  <c r="L25" i="6"/>
  <c r="L36" i="6" s="1"/>
  <c r="V25" i="6"/>
  <c r="L38" i="6" s="1"/>
  <c r="M38" i="6" s="1"/>
  <c r="Q25" i="6"/>
  <c r="L37" i="6" s="1"/>
  <c r="M37" i="6" s="1"/>
  <c r="AA25" i="6"/>
  <c r="L39" i="6" s="1"/>
  <c r="M39" i="6" s="1"/>
  <c r="E45" i="6"/>
  <c r="E34" i="6"/>
  <c r="E35" i="6"/>
  <c r="E36" i="6"/>
  <c r="F36" i="6" s="1"/>
  <c r="E37" i="6"/>
  <c r="E38" i="6"/>
  <c r="F38" i="6" s="1"/>
  <c r="E39" i="6"/>
  <c r="F39" i="6" s="1"/>
  <c r="E40" i="6"/>
  <c r="E41" i="6"/>
  <c r="E42" i="6"/>
  <c r="F42" i="6" s="1"/>
  <c r="D45" i="6"/>
  <c r="D34" i="6"/>
  <c r="D35" i="6"/>
  <c r="D36" i="6"/>
  <c r="D37" i="6"/>
  <c r="D38" i="6"/>
  <c r="D39" i="6"/>
  <c r="D40" i="6"/>
  <c r="D41" i="6"/>
  <c r="D42" i="6"/>
  <c r="B45" i="6"/>
  <c r="B42" i="6"/>
  <c r="C42" i="6" s="1"/>
  <c r="B34" i="6"/>
  <c r="B35" i="6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5" i="6"/>
  <c r="P16" i="6"/>
  <c r="P18" i="6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15" i="6"/>
  <c r="C16" i="6"/>
  <c r="C17" i="6"/>
  <c r="C18" i="6"/>
  <c r="C19" i="6"/>
  <c r="C21" i="6"/>
  <c r="C24" i="6"/>
  <c r="AD25" i="5"/>
  <c r="O39" i="5" s="1"/>
  <c r="P39" i="5" s="1"/>
  <c r="AC25" i="5"/>
  <c r="N39" i="5" s="1"/>
  <c r="AA25" i="5"/>
  <c r="L39" i="5" s="1"/>
  <c r="M39" i="5" s="1"/>
  <c r="E25" i="5"/>
  <c r="O34" i="5" s="1"/>
  <c r="J25" i="5"/>
  <c r="O35" i="5" s="1"/>
  <c r="O25" i="5"/>
  <c r="O36" i="5" s="1"/>
  <c r="T25" i="5"/>
  <c r="O37" i="5" s="1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G25" i="5"/>
  <c r="L35" i="5" s="1"/>
  <c r="L25" i="5"/>
  <c r="L36" i="5" s="1"/>
  <c r="Q25" i="5"/>
  <c r="L37" i="5" s="1"/>
  <c r="M37" i="5" s="1"/>
  <c r="V25" i="5"/>
  <c r="L38" i="5" s="1"/>
  <c r="M38" i="5" s="1"/>
  <c r="E34" i="5"/>
  <c r="E35" i="5"/>
  <c r="E36" i="5"/>
  <c r="F36" i="5" s="1"/>
  <c r="E41" i="5"/>
  <c r="E42" i="5"/>
  <c r="F42" i="5" s="1"/>
  <c r="E39" i="5"/>
  <c r="E40" i="5"/>
  <c r="E45" i="5"/>
  <c r="E37" i="5"/>
  <c r="F37" i="5" s="1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C36" i="5" s="1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5" i="5"/>
  <c r="M16" i="5"/>
  <c r="M17" i="5"/>
  <c r="M18" i="5"/>
  <c r="M19" i="5"/>
  <c r="M20" i="5"/>
  <c r="M21" i="5"/>
  <c r="K16" i="5"/>
  <c r="K17" i="5"/>
  <c r="H16" i="5"/>
  <c r="H17" i="5"/>
  <c r="H21" i="5"/>
  <c r="F13" i="5"/>
  <c r="F14" i="5"/>
  <c r="F15" i="5"/>
  <c r="F16" i="5"/>
  <c r="F17" i="5"/>
  <c r="F18" i="5"/>
  <c r="F19" i="5"/>
  <c r="C15" i="5"/>
  <c r="C16" i="5"/>
  <c r="C17" i="5"/>
  <c r="C18" i="5"/>
  <c r="C19" i="5"/>
  <c r="C21" i="5"/>
  <c r="E45" i="4"/>
  <c r="F45" i="4" s="1"/>
  <c r="E34" i="4"/>
  <c r="E35" i="4"/>
  <c r="E36" i="4"/>
  <c r="F36" i="4" s="1"/>
  <c r="E37" i="4"/>
  <c r="E38" i="4"/>
  <c r="E39" i="4"/>
  <c r="F39" i="4" s="1"/>
  <c r="E40" i="4"/>
  <c r="E41" i="4"/>
  <c r="E42" i="4"/>
  <c r="F42" i="4" s="1"/>
  <c r="D45" i="4"/>
  <c r="B45" i="4"/>
  <c r="C45" i="4" s="1"/>
  <c r="B42" i="4"/>
  <c r="C42" i="4" s="1"/>
  <c r="B34" i="4"/>
  <c r="B35" i="4"/>
  <c r="B36" i="4"/>
  <c r="B37" i="4"/>
  <c r="C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W21" i="4"/>
  <c r="W24" i="4"/>
  <c r="T25" i="4"/>
  <c r="O37" i="4" s="1"/>
  <c r="P37" i="4" s="1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R13" i="4"/>
  <c r="R14" i="4"/>
  <c r="R15" i="4"/>
  <c r="R16" i="4"/>
  <c r="R17" i="4"/>
  <c r="R18" i="4"/>
  <c r="R19" i="4"/>
  <c r="R20" i="4"/>
  <c r="R21" i="4"/>
  <c r="R24" i="4"/>
  <c r="O25" i="4"/>
  <c r="O36" i="4" s="1"/>
  <c r="P19" i="4"/>
  <c r="P17" i="4"/>
  <c r="P24" i="4"/>
  <c r="N25" i="4"/>
  <c r="N36" i="4" s="1"/>
  <c r="L25" i="4"/>
  <c r="M19" i="4"/>
  <c r="M15" i="4"/>
  <c r="M16" i="4"/>
  <c r="M17" i="4"/>
  <c r="M18" i="4"/>
  <c r="M21" i="4"/>
  <c r="M24" i="4"/>
  <c r="J25" i="4"/>
  <c r="K13" i="4" s="1"/>
  <c r="K16" i="4"/>
  <c r="K17" i="4"/>
  <c r="I25" i="4"/>
  <c r="N35" i="4" s="1"/>
  <c r="G25" i="4"/>
  <c r="H19" i="4" s="1"/>
  <c r="H16" i="4"/>
  <c r="H17" i="4"/>
  <c r="H21" i="4"/>
  <c r="E25" i="4"/>
  <c r="F13" i="4" s="1"/>
  <c r="F18" i="4"/>
  <c r="F16" i="4"/>
  <c r="F17" i="4"/>
  <c r="F19" i="4"/>
  <c r="F21" i="4"/>
  <c r="F24" i="4"/>
  <c r="D25" i="4"/>
  <c r="N34" i="4" s="1"/>
  <c r="B25" i="4"/>
  <c r="L34" i="4" s="1"/>
  <c r="C16" i="4"/>
  <c r="C17" i="4"/>
  <c r="C19" i="4"/>
  <c r="C21" i="4"/>
  <c r="C24" i="4"/>
  <c r="D34" i="4"/>
  <c r="D35" i="4"/>
  <c r="D36" i="4"/>
  <c r="D37" i="4"/>
  <c r="D38" i="4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 s="1"/>
  <c r="P38" i="1" s="1"/>
  <c r="I25" i="1"/>
  <c r="N35" i="1" s="1"/>
  <c r="N25" i="1"/>
  <c r="N36" i="1" s="1"/>
  <c r="D25" i="1"/>
  <c r="N34" i="1" s="1"/>
  <c r="X25" i="1"/>
  <c r="N38" i="1" s="1"/>
  <c r="G25" i="1"/>
  <c r="H19" i="1" s="1"/>
  <c r="H22" i="1"/>
  <c r="L25" i="1"/>
  <c r="L36" i="1" s="1"/>
  <c r="V25" i="1"/>
  <c r="L38" i="1"/>
  <c r="M38" i="1" s="1"/>
  <c r="Q25" i="1"/>
  <c r="L37" i="1" s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25" i="1" s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19" i="1"/>
  <c r="P18" i="1"/>
  <c r="P17" i="1"/>
  <c r="M24" i="1"/>
  <c r="M21" i="1"/>
  <c r="M19" i="1"/>
  <c r="M18" i="1"/>
  <c r="M17" i="1"/>
  <c r="M16" i="1"/>
  <c r="K17" i="1"/>
  <c r="K16" i="1"/>
  <c r="K14" i="1"/>
  <c r="H21" i="1"/>
  <c r="H17" i="1"/>
  <c r="H15" i="1"/>
  <c r="C24" i="1"/>
  <c r="C21" i="1"/>
  <c r="C20" i="1"/>
  <c r="C19" i="1"/>
  <c r="C18" i="1"/>
  <c r="C17" i="1"/>
  <c r="C16" i="1"/>
  <c r="C15" i="1"/>
  <c r="E45" i="1"/>
  <c r="E42" i="1"/>
  <c r="F42" i="1" s="1"/>
  <c r="E34" i="1"/>
  <c r="E41" i="1"/>
  <c r="E35" i="1"/>
  <c r="E36" i="1"/>
  <c r="E37" i="1"/>
  <c r="E38" i="1"/>
  <c r="F38" i="1" s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C42" i="1" s="1"/>
  <c r="B34" i="1"/>
  <c r="B41" i="1"/>
  <c r="B35" i="1"/>
  <c r="B36" i="1"/>
  <c r="B37" i="1"/>
  <c r="B38" i="1"/>
  <c r="C38" i="1"/>
  <c r="B39" i="1"/>
  <c r="B40" i="1"/>
  <c r="AE13" i="1"/>
  <c r="AD25" i="1"/>
  <c r="O39" i="1" s="1"/>
  <c r="P39" i="1" s="1"/>
  <c r="AE16" i="1"/>
  <c r="AC25" i="1"/>
  <c r="N39" i="1" s="1"/>
  <c r="AB13" i="1"/>
  <c r="AA25" i="1"/>
  <c r="L39" i="1" s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 s="1"/>
  <c r="P37" i="1" s="1"/>
  <c r="S25" i="1"/>
  <c r="N37" i="1" s="1"/>
  <c r="R13" i="1"/>
  <c r="F15" i="1"/>
  <c r="F16" i="1"/>
  <c r="F17" i="1"/>
  <c r="F18" i="1"/>
  <c r="F19" i="1"/>
  <c r="F21" i="1"/>
  <c r="P16" i="1"/>
  <c r="P16" i="5"/>
  <c r="P16" i="4"/>
  <c r="L37" i="4"/>
  <c r="F22" i="1"/>
  <c r="F23" i="1"/>
  <c r="C22" i="1"/>
  <c r="C23" i="1"/>
  <c r="O34" i="6"/>
  <c r="F22" i="6"/>
  <c r="C22" i="6"/>
  <c r="H20" i="6"/>
  <c r="H19" i="6"/>
  <c r="M18" i="6"/>
  <c r="M13" i="6"/>
  <c r="P19" i="6"/>
  <c r="Z21" i="6"/>
  <c r="L35" i="6"/>
  <c r="H22" i="6"/>
  <c r="O35" i="6"/>
  <c r="K22" i="6"/>
  <c r="H22" i="5"/>
  <c r="O38" i="5"/>
  <c r="P38" i="5" s="1"/>
  <c r="K22" i="5"/>
  <c r="M14" i="4"/>
  <c r="P21" i="4"/>
  <c r="H22" i="4"/>
  <c r="K22" i="4"/>
  <c r="Z21" i="4"/>
  <c r="F20" i="1"/>
  <c r="F13" i="1"/>
  <c r="C13" i="1"/>
  <c r="K21" i="1"/>
  <c r="H16" i="1"/>
  <c r="H14" i="1"/>
  <c r="H18" i="1"/>
  <c r="H24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F13" i="6"/>
  <c r="W19" i="6"/>
  <c r="W18" i="6"/>
  <c r="K24" i="6"/>
  <c r="F43" i="6"/>
  <c r="K15" i="5"/>
  <c r="K21" i="5"/>
  <c r="P15" i="5"/>
  <c r="P18" i="5"/>
  <c r="P13" i="5"/>
  <c r="P19" i="5"/>
  <c r="P14" i="5"/>
  <c r="H15" i="5"/>
  <c r="W18" i="5"/>
  <c r="R16" i="5"/>
  <c r="K19" i="5"/>
  <c r="C14" i="5"/>
  <c r="C13" i="5"/>
  <c r="F23" i="7"/>
  <c r="F43" i="5"/>
  <c r="AE21" i="5"/>
  <c r="AE20" i="5"/>
  <c r="C20" i="5"/>
  <c r="F21" i="5"/>
  <c r="F20" i="5"/>
  <c r="P21" i="5"/>
  <c r="Z20" i="7"/>
  <c r="P15" i="4"/>
  <c r="H15" i="4"/>
  <c r="H18" i="4"/>
  <c r="K15" i="4"/>
  <c r="K18" i="4"/>
  <c r="C15" i="4"/>
  <c r="F15" i="4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Z17" i="4"/>
  <c r="C18" i="4"/>
  <c r="C20" i="4"/>
  <c r="O34" i="4"/>
  <c r="M13" i="4"/>
  <c r="W20" i="4"/>
  <c r="M20" i="4"/>
  <c r="L36" i="4"/>
  <c r="F43" i="4"/>
  <c r="Z14" i="7"/>
  <c r="E39" i="7"/>
  <c r="R17" i="7"/>
  <c r="H22" i="7"/>
  <c r="P17" i="7"/>
  <c r="F37" i="4"/>
  <c r="F37" i="1"/>
  <c r="F44" i="1"/>
  <c r="C23" i="7"/>
  <c r="C44" i="1"/>
  <c r="F15" i="7"/>
  <c r="C36" i="6"/>
  <c r="C43" i="5"/>
  <c r="C36" i="4"/>
  <c r="C37" i="1"/>
  <c r="F37" i="6"/>
  <c r="C39" i="6"/>
  <c r="C37" i="6"/>
  <c r="U13" i="7"/>
  <c r="AB18" i="7"/>
  <c r="AB19" i="7"/>
  <c r="R16" i="7"/>
  <c r="C37" i="5"/>
  <c r="F20" i="7"/>
  <c r="AE18" i="7"/>
  <c r="F38" i="4"/>
  <c r="K16" i="7"/>
  <c r="AB20" i="7"/>
  <c r="C20" i="7"/>
  <c r="C39" i="4"/>
  <c r="M19" i="7"/>
  <c r="K21" i="7"/>
  <c r="M18" i="7"/>
  <c r="H16" i="7"/>
  <c r="P38" i="4"/>
  <c r="M37" i="4"/>
  <c r="K14" i="5" l="1"/>
  <c r="K13" i="5"/>
  <c r="P14" i="4"/>
  <c r="K18" i="5"/>
  <c r="K25" i="5" s="1"/>
  <c r="S25" i="7"/>
  <c r="N37" i="7" s="1"/>
  <c r="AC25" i="7"/>
  <c r="N38" i="7" s="1"/>
  <c r="R13" i="7"/>
  <c r="P20" i="4"/>
  <c r="P25" i="4" s="1"/>
  <c r="AE17" i="7"/>
  <c r="K20" i="5"/>
  <c r="U25" i="5"/>
  <c r="AB25" i="5"/>
  <c r="AE25" i="5"/>
  <c r="R25" i="6"/>
  <c r="P14" i="6"/>
  <c r="U25" i="4"/>
  <c r="B46" i="4"/>
  <c r="D38" i="7"/>
  <c r="E36" i="7"/>
  <c r="B44" i="7"/>
  <c r="C44" i="7" s="1"/>
  <c r="P13" i="6"/>
  <c r="P25" i="6" s="1"/>
  <c r="M25" i="6"/>
  <c r="H24" i="5"/>
  <c r="B41" i="7"/>
  <c r="H14" i="5"/>
  <c r="H20" i="5"/>
  <c r="H13" i="5"/>
  <c r="H19" i="5"/>
  <c r="H18" i="5"/>
  <c r="M14" i="5"/>
  <c r="M13" i="5"/>
  <c r="M25" i="5" s="1"/>
  <c r="C25" i="5"/>
  <c r="D46" i="5"/>
  <c r="K25" i="6"/>
  <c r="B36" i="7"/>
  <c r="B37" i="7"/>
  <c r="C37" i="7" s="1"/>
  <c r="Z25" i="1"/>
  <c r="R25" i="4"/>
  <c r="W25" i="4"/>
  <c r="Z25" i="4"/>
  <c r="E38" i="7"/>
  <c r="F38" i="7" s="1"/>
  <c r="E37" i="7"/>
  <c r="F37" i="7" s="1"/>
  <c r="B38" i="7"/>
  <c r="C38" i="7" s="1"/>
  <c r="B43" i="7"/>
  <c r="C43" i="7" s="1"/>
  <c r="D44" i="7"/>
  <c r="D46" i="6"/>
  <c r="B45" i="7"/>
  <c r="T25" i="7"/>
  <c r="O37" i="7" s="1"/>
  <c r="P37" i="7" s="1"/>
  <c r="D43" i="7"/>
  <c r="Z25" i="6"/>
  <c r="AB25" i="6"/>
  <c r="B39" i="7"/>
  <c r="E43" i="7"/>
  <c r="F43" i="7" s="1"/>
  <c r="E44" i="7"/>
  <c r="F44" i="7" s="1"/>
  <c r="AE25" i="1"/>
  <c r="K24" i="1"/>
  <c r="B46" i="5"/>
  <c r="D37" i="7"/>
  <c r="D46" i="4"/>
  <c r="C40" i="4"/>
  <c r="L35" i="4"/>
  <c r="H13" i="4"/>
  <c r="H14" i="4"/>
  <c r="E35" i="7"/>
  <c r="O35" i="4"/>
  <c r="K14" i="4"/>
  <c r="K25" i="4" s="1"/>
  <c r="E46" i="4"/>
  <c r="F41" i="4" s="1"/>
  <c r="D35" i="7"/>
  <c r="M25" i="4"/>
  <c r="D34" i="7"/>
  <c r="C35" i="4"/>
  <c r="D25" i="7"/>
  <c r="N34" i="7" s="1"/>
  <c r="C13" i="4"/>
  <c r="P15" i="1"/>
  <c r="P14" i="1"/>
  <c r="P13" i="1"/>
  <c r="D36" i="7"/>
  <c r="M15" i="1"/>
  <c r="M14" i="1"/>
  <c r="M13" i="1"/>
  <c r="K18" i="1"/>
  <c r="K13" i="1"/>
  <c r="D39" i="7"/>
  <c r="K15" i="1"/>
  <c r="E34" i="7"/>
  <c r="K19" i="1"/>
  <c r="K20" i="1"/>
  <c r="L35" i="1"/>
  <c r="B34" i="7"/>
  <c r="H13" i="1"/>
  <c r="H20" i="1"/>
  <c r="F24" i="1"/>
  <c r="E45" i="7"/>
  <c r="D45" i="7"/>
  <c r="B46" i="1"/>
  <c r="C34" i="1" s="1"/>
  <c r="B25" i="7"/>
  <c r="C13" i="7" s="1"/>
  <c r="F14" i="1"/>
  <c r="E25" i="7"/>
  <c r="F13" i="7" s="1"/>
  <c r="C14" i="1"/>
  <c r="C25" i="1" s="1"/>
  <c r="E40" i="7"/>
  <c r="D40" i="7"/>
  <c r="E46" i="1"/>
  <c r="F39" i="1" s="1"/>
  <c r="P20" i="1"/>
  <c r="D41" i="7"/>
  <c r="M20" i="1"/>
  <c r="E41" i="7"/>
  <c r="F18" i="7"/>
  <c r="U25" i="6"/>
  <c r="D46" i="1"/>
  <c r="N40" i="1"/>
  <c r="AB25" i="4"/>
  <c r="C38" i="4"/>
  <c r="U16" i="7"/>
  <c r="B40" i="7"/>
  <c r="U25" i="1"/>
  <c r="F25" i="5"/>
  <c r="R25" i="5"/>
  <c r="W25" i="5"/>
  <c r="Z25" i="5"/>
  <c r="N40" i="5"/>
  <c r="F25" i="6"/>
  <c r="AE25" i="6"/>
  <c r="X25" i="7"/>
  <c r="N39" i="7" s="1"/>
  <c r="C16" i="7"/>
  <c r="W22" i="7"/>
  <c r="K23" i="7"/>
  <c r="AA25" i="7"/>
  <c r="L38" i="7" s="1"/>
  <c r="M38" i="7" s="1"/>
  <c r="J25" i="7"/>
  <c r="E46" i="5"/>
  <c r="AB25" i="1"/>
  <c r="N25" i="7"/>
  <c r="N36" i="7" s="1"/>
  <c r="C25" i="4"/>
  <c r="N40" i="4"/>
  <c r="F22" i="7"/>
  <c r="B35" i="7"/>
  <c r="F25" i="4"/>
  <c r="P25" i="5"/>
  <c r="O40" i="6"/>
  <c r="P34" i="6" s="1"/>
  <c r="R25" i="1"/>
  <c r="H25" i="6"/>
  <c r="W25" i="6"/>
  <c r="C25" i="6"/>
  <c r="AE25" i="4"/>
  <c r="N40" i="6"/>
  <c r="L40" i="6"/>
  <c r="M35" i="6" s="1"/>
  <c r="E46" i="6"/>
  <c r="F41" i="6" s="1"/>
  <c r="B46" i="6"/>
  <c r="C40" i="6" s="1"/>
  <c r="L40" i="5"/>
  <c r="M34" i="5" s="1"/>
  <c r="O40" i="5"/>
  <c r="P34" i="5" s="1"/>
  <c r="L25" i="7"/>
  <c r="M13" i="7" s="1"/>
  <c r="M38" i="4"/>
  <c r="L40" i="4"/>
  <c r="M36" i="4" s="1"/>
  <c r="R25" i="7"/>
  <c r="G25" i="7"/>
  <c r="H15" i="7" s="1"/>
  <c r="AB25" i="7"/>
  <c r="D42" i="7"/>
  <c r="AE25" i="7"/>
  <c r="U25" i="7"/>
  <c r="O40" i="1"/>
  <c r="P35" i="1" s="1"/>
  <c r="L40" i="1"/>
  <c r="M35" i="1" s="1"/>
  <c r="W25" i="7"/>
  <c r="Z25" i="7"/>
  <c r="B42" i="7"/>
  <c r="Y25" i="7"/>
  <c r="O39" i="7" s="1"/>
  <c r="P39" i="7" s="1"/>
  <c r="O25" i="7"/>
  <c r="P15" i="7" s="1"/>
  <c r="I25" i="7"/>
  <c r="N35" i="7" s="1"/>
  <c r="E42" i="7"/>
  <c r="V25" i="7"/>
  <c r="L39" i="7" s="1"/>
  <c r="M39" i="7" s="1"/>
  <c r="F41" i="5" l="1"/>
  <c r="F45" i="5"/>
  <c r="P25" i="1"/>
  <c r="H25" i="5"/>
  <c r="C34" i="4"/>
  <c r="C41" i="4"/>
  <c r="F40" i="6"/>
  <c r="C41" i="6"/>
  <c r="P36" i="6"/>
  <c r="F35" i="6"/>
  <c r="F34" i="6"/>
  <c r="P35" i="6"/>
  <c r="F45" i="6"/>
  <c r="C34" i="6"/>
  <c r="C45" i="6"/>
  <c r="M34" i="6"/>
  <c r="C35" i="6"/>
  <c r="M36" i="6"/>
  <c r="P36" i="5"/>
  <c r="F39" i="5"/>
  <c r="F40" i="5"/>
  <c r="F34" i="5"/>
  <c r="F35" i="5"/>
  <c r="P35" i="5"/>
  <c r="C41" i="5"/>
  <c r="C45" i="5"/>
  <c r="C34" i="5"/>
  <c r="C40" i="5"/>
  <c r="C39" i="5"/>
  <c r="C35" i="5"/>
  <c r="M36" i="5"/>
  <c r="M35" i="5"/>
  <c r="M25" i="1"/>
  <c r="F25" i="1"/>
  <c r="H25" i="4"/>
  <c r="F34" i="4"/>
  <c r="F40" i="4"/>
  <c r="K24" i="7"/>
  <c r="K14" i="7"/>
  <c r="O40" i="4"/>
  <c r="F35" i="4"/>
  <c r="H18" i="7"/>
  <c r="H14" i="7"/>
  <c r="M34" i="4"/>
  <c r="M35" i="4"/>
  <c r="C46" i="4"/>
  <c r="P14" i="7"/>
  <c r="O36" i="7"/>
  <c r="P13" i="7"/>
  <c r="M15" i="7"/>
  <c r="M14" i="7"/>
  <c r="D46" i="7"/>
  <c r="H24" i="7"/>
  <c r="K15" i="7"/>
  <c r="K18" i="7"/>
  <c r="K25" i="1"/>
  <c r="H25" i="1"/>
  <c r="C39" i="1"/>
  <c r="F41" i="1"/>
  <c r="F36" i="1"/>
  <c r="C36" i="1"/>
  <c r="K19" i="7"/>
  <c r="K13" i="7"/>
  <c r="P36" i="1"/>
  <c r="F34" i="1"/>
  <c r="C35" i="1"/>
  <c r="H19" i="7"/>
  <c r="H13" i="7"/>
  <c r="O34" i="7"/>
  <c r="F24" i="7"/>
  <c r="F45" i="1"/>
  <c r="C41" i="1"/>
  <c r="C40" i="1"/>
  <c r="L34" i="7"/>
  <c r="C24" i="7"/>
  <c r="C14" i="7"/>
  <c r="M36" i="1"/>
  <c r="C45" i="1"/>
  <c r="F35" i="1"/>
  <c r="F14" i="7"/>
  <c r="F25" i="7" s="1"/>
  <c r="P34" i="1"/>
  <c r="M34" i="1"/>
  <c r="F40" i="1"/>
  <c r="P20" i="7"/>
  <c r="L36" i="7"/>
  <c r="M20" i="7"/>
  <c r="O35" i="7"/>
  <c r="K20" i="7"/>
  <c r="N40" i="7"/>
  <c r="L35" i="7"/>
  <c r="H20" i="7"/>
  <c r="F42" i="7"/>
  <c r="E46" i="7"/>
  <c r="F39" i="7" s="1"/>
  <c r="C42" i="7"/>
  <c r="B46" i="7"/>
  <c r="C39" i="7" s="1"/>
  <c r="M40" i="5" l="1"/>
  <c r="C25" i="7"/>
  <c r="M40" i="6"/>
  <c r="C46" i="6"/>
  <c r="P40" i="6"/>
  <c r="F46" i="6"/>
  <c r="P40" i="5"/>
  <c r="F46" i="5"/>
  <c r="C46" i="5"/>
  <c r="O40" i="7"/>
  <c r="P36" i="7" s="1"/>
  <c r="F46" i="4"/>
  <c r="P25" i="7"/>
  <c r="P34" i="4"/>
  <c r="P36" i="4"/>
  <c r="P35" i="4"/>
  <c r="M25" i="7"/>
  <c r="M40" i="4"/>
  <c r="H25" i="7"/>
  <c r="K25" i="7"/>
  <c r="P40" i="1"/>
  <c r="F45" i="7"/>
  <c r="F36" i="7"/>
  <c r="C34" i="7"/>
  <c r="C36" i="7"/>
  <c r="C46" i="1"/>
  <c r="M40" i="1"/>
  <c r="F34" i="7"/>
  <c r="L40" i="7"/>
  <c r="M34" i="7" s="1"/>
  <c r="F46" i="1"/>
  <c r="C41" i="7"/>
  <c r="C45" i="7"/>
  <c r="F41" i="7"/>
  <c r="F35" i="7"/>
  <c r="C35" i="7"/>
  <c r="F40" i="7"/>
  <c r="C40" i="7"/>
  <c r="P35" i="7" l="1"/>
  <c r="P34" i="7"/>
  <c r="P40" i="7" s="1"/>
  <c r="P40" i="4"/>
  <c r="F46" i="7"/>
  <c r="M35" i="7"/>
  <c r="M36" i="7"/>
  <c r="C46" i="7"/>
  <c r="M40" i="7" l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<sst xmlns="http://schemas.openxmlformats.org/spreadsheetml/2006/main" count="457" uniqueCount="62">
  <si>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</si>
  <si>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</si>
  <si>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</si>
  <si>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</si>
  <si>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</si>
  <si>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</si>
  <si>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</si>
  <si>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</si>
  <si>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</si>
  <si>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</si>
  <si>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</si>
  <si>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</si>
  <si>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</si>
  <si>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</si>
  <si>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</si>
  <si>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</si>
  <si>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</si>
  <si>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</si>
  <si>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</si>
  <si>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</si>
  <si>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</si>
  <si>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</si>
  <si>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</si>
  <si>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</si>
  <si>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</si>
  <si>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</si>
  <si>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</si>
  <si>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</si>
  <si>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</si>
  <si>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</si>
  <si>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</si>
  <si>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</si>
  <si>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</si>
  <si>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</si>
  <si>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</si>
  <si>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</si>
  <si>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</si>
  <si>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</si>
  <si>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</si>
  <si>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</si>
  <si>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</si>
  <si>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</si>
  <si>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</si>
  <si>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</si>
  <si>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</si>
  <si>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</si>
  <si>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</si>
  <si>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</si>
  <si>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</si>
  <si>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</si>
  <si>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</si>
  <si>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</si>
  <si>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</si>
  <si>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ANY 2022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</si>
  <si>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</si>
  <si>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</si>
  <si>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</si>
  <si>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</si>
  <si>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</si>
  <si>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</si>
  <si>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</si>
  <si>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Cementiris de Barcelona SA (CBSA)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</si>
</sst>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5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8E-4851-A426-0E190CDA37B9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8E-4851-A426-0E190CDA37B9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8E-4851-A426-0E190CDA37B9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8E-4851-A426-0E190CDA37B9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8E-4851-A426-0E190CDA37B9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8E-4851-A426-0E190CDA37B9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8E-4851-A426-0E190CDA37B9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8E-4851-A426-0E190CDA37B9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8E-4851-A426-0E190CDA37B9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8E-4851-A426-0E190CDA37B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1"/>
                <c:pt idx="0">
                  <c:v>119</c:v>
                </c:pt>
                <c:pt idx="1">
                  <c:v>14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19</c:v>
                </c:pt>
                <c:pt idx="7">
                  <c:v>32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D8E-4851-A426-0E190CDA3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4-48D3-8D4F-D0605B79F026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4-48D3-8D4F-D0605B79F026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4-48D3-8D4F-D0605B79F026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04-48D3-8D4F-D0605B79F026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04-48D3-8D4F-D0605B79F026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04-48D3-8D4F-D0605B79F026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04-48D3-8D4F-D0605B79F026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04-48D3-8D4F-D0605B79F026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04-48D3-8D4F-D0605B79F026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04-48D3-8D4F-D0605B79F026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ANUAL'!$A$34:$A$45</c:f>
              <c:strCache>
                <c:ptCount val="11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Concurs de Projectes</c:v>
                </c:pt>
                <c:pt idx="9">
                  <c:v>Designació de Formadors
     (art. 310 LCSP)</c:v>
                </c:pt>
                <c:pt idx="10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1"/>
                <c:pt idx="0">
                  <c:v>283600940.94529998</c:v>
                </c:pt>
                <c:pt idx="1">
                  <c:v>4575878.9615000002</c:v>
                </c:pt>
                <c:pt idx="2">
                  <c:v>74899</c:v>
                </c:pt>
                <c:pt idx="3">
                  <c:v>0</c:v>
                </c:pt>
                <c:pt idx="4">
                  <c:v>0</c:v>
                </c:pt>
                <c:pt idx="5">
                  <c:v>793407.76899999997</c:v>
                </c:pt>
                <c:pt idx="6">
                  <c:v>321430</c:v>
                </c:pt>
                <c:pt idx="7">
                  <c:v>114851.48569999999</c:v>
                </c:pt>
                <c:pt idx="8">
                  <c:v>0</c:v>
                </c:pt>
                <c:pt idx="9">
                  <c:v>0</c:v>
                </c:pt>
                <c:pt idx="10">
                  <c:v>797066.37339999992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8104-48D3-8D4F-D0605B79F0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8A-4EA9-A807-155014CB3D88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8A-4EA9-A807-155014CB3D88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8A-4EA9-A807-155014CB3D88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8A-4EA9-A807-155014CB3D8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62</c:v>
                </c:pt>
                <c:pt idx="1">
                  <c:v>94</c:v>
                </c:pt>
                <c:pt idx="2">
                  <c:v>42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A8A-4EA9-A807-155014CB3D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7E-42F0-AD45-65723A22BA9E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7E-42F0-AD45-65723A22BA9E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7E-42F0-AD45-65723A22BA9E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7E-42F0-AD45-65723A22BA9E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7E-42F0-AD45-65723A22BA9E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7E-42F0-AD45-65723A22BA9E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258521027.2755</c:v>
                </c:pt>
                <c:pt idx="1">
                  <c:v>29563602.886399999</c:v>
                </c:pt>
                <c:pt idx="2">
                  <c:v>2193844.3730000006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7E-42F0-AD45-65723A22BA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9" zoomScale="70" zoomScaleNormal="70" workbookViewId="0">
      <selection activeCell="J8" sqref="J8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25">
      <c r="A7" s="30" t="s">
        <v>41</v>
      </c>
      <c r="B7" s="31" t="s">
        <v>54</v>
      </c>
      <c r="C7" s="32"/>
      <c r="D7" s="32"/>
      <c r="E7" s="32"/>
      <c r="F7" s="32"/>
      <c r="G7" s="33"/>
      <c r="H7" s="73"/>
      <c r="I7" s="90" t="s">
        <v>46</v>
      </c>
      <c r="J7" s="91">
        <v>45225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61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6</v>
      </c>
      <c r="H13" s="20">
        <f t="shared" ref="H13:H24" si="2">IF(G13,G13/$G$25,"")</f>
        <v>0.2</v>
      </c>
      <c r="I13" s="4">
        <v>695302.4</v>
      </c>
      <c r="J13" s="5">
        <f>I13*1.21</f>
        <v>841315.90399999998</v>
      </c>
      <c r="K13" s="21">
        <f t="shared" ref="K13:K24" si="3">IF(J13,J13/$J$25,"")</f>
        <v>0.44292898779083406</v>
      </c>
      <c r="L13" s="1">
        <v>3</v>
      </c>
      <c r="M13" s="20">
        <f t="shared" ref="M13:M24" si="4">IF(L13,L13/$L$25,"")</f>
        <v>0.23076923076923078</v>
      </c>
      <c r="N13" s="4">
        <v>17000</v>
      </c>
      <c r="O13" s="5">
        <f>N13*1.21</f>
        <v>20570</v>
      </c>
      <c r="P13" s="21">
        <f t="shared" ref="P13:P24" si="5">IF(O13,O13/$O$25,"")</f>
        <v>0.18621701989867187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2</v>
      </c>
      <c r="C14" s="20">
        <f t="shared" si="0"/>
        <v>0.66666666666666663</v>
      </c>
      <c r="D14" s="6">
        <v>1907222.57</v>
      </c>
      <c r="E14" s="7">
        <f>D14*1.21</f>
        <v>2307739.3097000001</v>
      </c>
      <c r="F14" s="21">
        <f t="shared" si="1"/>
        <v>0.88411024273679839</v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>
        <v>1</v>
      </c>
      <c r="M14" s="20">
        <f t="shared" si="4"/>
        <v>7.6923076923076927E-2</v>
      </c>
      <c r="N14" s="6">
        <v>674.11</v>
      </c>
      <c r="O14" s="7">
        <f>N14*1.21</f>
        <v>815.67309999999998</v>
      </c>
      <c r="P14" s="21">
        <f t="shared" si="5"/>
        <v>7.3841620755231577E-3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1</v>
      </c>
      <c r="H15" s="20">
        <f t="shared" si="2"/>
        <v>3.3333333333333333E-2</v>
      </c>
      <c r="I15" s="6">
        <v>2400</v>
      </c>
      <c r="J15" s="7">
        <f>I15*1.21</f>
        <v>2904</v>
      </c>
      <c r="K15" s="21">
        <f t="shared" si="3"/>
        <v>1.5288737255876031E-3</v>
      </c>
      <c r="L15" s="2">
        <v>1</v>
      </c>
      <c r="M15" s="20">
        <f t="shared" si="4"/>
        <v>7.6923076923076927E-2</v>
      </c>
      <c r="N15" s="6">
        <v>59500</v>
      </c>
      <c r="O15" s="7">
        <f>N15*1.21</f>
        <v>71995</v>
      </c>
      <c r="P15" s="21">
        <f t="shared" si="5"/>
        <v>0.65175956964535153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3</v>
      </c>
      <c r="H18" s="66">
        <f t="shared" si="2"/>
        <v>0.1</v>
      </c>
      <c r="I18" s="69">
        <v>643335.9</v>
      </c>
      <c r="J18" s="70">
        <f>I18*1.21</f>
        <v>778436.43900000001</v>
      </c>
      <c r="K18" s="67">
        <f t="shared" si="3"/>
        <v>0.40982473093218902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12</v>
      </c>
      <c r="H19" s="20">
        <f t="shared" si="2"/>
        <v>0.4</v>
      </c>
      <c r="I19" s="6">
        <v>178383.63</v>
      </c>
      <c r="J19" s="7">
        <v>215844.19</v>
      </c>
      <c r="K19" s="21">
        <f t="shared" si="3"/>
        <v>0.11363585086492371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7</v>
      </c>
      <c r="H20" s="66">
        <f t="shared" si="2"/>
        <v>0.23333333333333334</v>
      </c>
      <c r="I20" s="69">
        <v>25361.09</v>
      </c>
      <c r="J20" s="70">
        <v>30686.91</v>
      </c>
      <c r="K20" s="67">
        <f t="shared" si="3"/>
        <v>1.615578871159486E-2</v>
      </c>
      <c r="L20" s="68">
        <v>8</v>
      </c>
      <c r="M20" s="66">
        <f t="shared" si="4"/>
        <v>0.61538461538461542</v>
      </c>
      <c r="N20" s="69">
        <v>14117.23</v>
      </c>
      <c r="O20" s="70">
        <v>17081.84</v>
      </c>
      <c r="P20" s="67">
        <f t="shared" si="5"/>
        <v>0.15463924838045351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8"/>
      <c r="J21" s="98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100"/>
      <c r="Y21" s="100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8"/>
      <c r="J23" s="98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>
        <v>1</v>
      </c>
      <c r="C24" s="66">
        <f t="shared" si="0"/>
        <v>0.33333333333333331</v>
      </c>
      <c r="D24" s="69">
        <v>250000</v>
      </c>
      <c r="E24" s="70">
        <f>D24*1.21</f>
        <v>302500</v>
      </c>
      <c r="F24" s="67">
        <f t="shared" si="1"/>
        <v>0.11588975726320164</v>
      </c>
      <c r="G24" s="68">
        <v>1</v>
      </c>
      <c r="H24" s="66">
        <f t="shared" si="2"/>
        <v>3.3333333333333333E-2</v>
      </c>
      <c r="I24" s="69">
        <v>25000</v>
      </c>
      <c r="J24" s="70">
        <f>I24*1.21</f>
        <v>30250</v>
      </c>
      <c r="K24" s="67">
        <f t="shared" si="3"/>
        <v>1.5925767974870865E-2</v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3</v>
      </c>
      <c r="C25" s="17">
        <f t="shared" si="12"/>
        <v>1</v>
      </c>
      <c r="D25" s="18">
        <f t="shared" si="12"/>
        <v>2157222.5700000003</v>
      </c>
      <c r="E25" s="18">
        <f t="shared" si="12"/>
        <v>2610239.3097000001</v>
      </c>
      <c r="F25" s="19">
        <f t="shared" si="12"/>
        <v>1</v>
      </c>
      <c r="G25" s="16">
        <f t="shared" si="12"/>
        <v>30</v>
      </c>
      <c r="H25" s="17">
        <f t="shared" si="12"/>
        <v>1.0000000000000002</v>
      </c>
      <c r="I25" s="18">
        <f t="shared" si="12"/>
        <v>1569783.0200000003</v>
      </c>
      <c r="J25" s="18">
        <f t="shared" si="12"/>
        <v>1899437.4429999997</v>
      </c>
      <c r="K25" s="19">
        <f t="shared" si="12"/>
        <v>1</v>
      </c>
      <c r="L25" s="16">
        <f t="shared" si="12"/>
        <v>13</v>
      </c>
      <c r="M25" s="17">
        <f t="shared" si="12"/>
        <v>1</v>
      </c>
      <c r="N25" s="18">
        <f t="shared" si="12"/>
        <v>91291.34</v>
      </c>
      <c r="O25" s="18">
        <f t="shared" si="12"/>
        <v>110462.5131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15" hidden="1" customHeight="1" x14ac:dyDescent="0.3">
      <c r="A27" s="149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0" t="s">
        <v>56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9</v>
      </c>
      <c r="C34" s="8">
        <f t="shared" ref="C34:C43" si="14">IF(B34,B34/$B$46,"")</f>
        <v>0.19565217391304349</v>
      </c>
      <c r="D34" s="10">
        <f t="shared" ref="D34:D45" si="15">D13+I13+N13+S13+AC13+X13</f>
        <v>712302.4</v>
      </c>
      <c r="E34" s="11">
        <f t="shared" ref="E34:E45" si="16">E13+J13+O13+T13+AD13+Y13</f>
        <v>861885.90399999998</v>
      </c>
      <c r="F34" s="21">
        <f t="shared" ref="F34:F43" si="17">IF(E34,E34/$E$46,"")</f>
        <v>0.18654976709901408</v>
      </c>
      <c r="J34" s="106" t="s">
        <v>3</v>
      </c>
      <c r="K34" s="107"/>
      <c r="L34" s="57">
        <f>B25</f>
        <v>3</v>
      </c>
      <c r="M34" s="8">
        <f t="shared" ref="M34:M39" si="18">IF(L34,L34/$L$40,"")</f>
        <v>6.5217391304347824E-2</v>
      </c>
      <c r="N34" s="58">
        <f>D25</f>
        <v>2157222.5700000003</v>
      </c>
      <c r="O34" s="58">
        <f>E25</f>
        <v>2610239.3097000001</v>
      </c>
      <c r="P34" s="59">
        <f t="shared" ref="P34:P39" si="19">IF(O34,O34/$O$40,"")</f>
        <v>0.56496983305719117</v>
      </c>
    </row>
    <row r="35" spans="1:33" s="25" customFormat="1" ht="30" customHeight="1" x14ac:dyDescent="0.3">
      <c r="A35" s="43" t="s">
        <v>18</v>
      </c>
      <c r="B35" s="12">
        <f t="shared" si="13"/>
        <v>3</v>
      </c>
      <c r="C35" s="8">
        <f t="shared" si="14"/>
        <v>6.5217391304347824E-2</v>
      </c>
      <c r="D35" s="13">
        <f t="shared" si="15"/>
        <v>1907896.6800000002</v>
      </c>
      <c r="E35" s="14">
        <f t="shared" si="16"/>
        <v>2308554.9827999999</v>
      </c>
      <c r="F35" s="21">
        <f t="shared" si="17"/>
        <v>0.49967216354034777</v>
      </c>
      <c r="J35" s="102" t="s">
        <v>1</v>
      </c>
      <c r="K35" s="103"/>
      <c r="L35" s="60">
        <f>G25</f>
        <v>30</v>
      </c>
      <c r="M35" s="8">
        <f t="shared" si="18"/>
        <v>0.65217391304347827</v>
      </c>
      <c r="N35" s="61">
        <f>I25</f>
        <v>1569783.0200000003</v>
      </c>
      <c r="O35" s="61">
        <f>J25</f>
        <v>1899437.4429999997</v>
      </c>
      <c r="P35" s="59">
        <f t="shared" si="19"/>
        <v>0.41112125278567824</v>
      </c>
    </row>
    <row r="36" spans="1:33" ht="30" customHeight="1" x14ac:dyDescent="0.3">
      <c r="A36" s="43" t="s">
        <v>19</v>
      </c>
      <c r="B36" s="12">
        <f t="shared" si="13"/>
        <v>2</v>
      </c>
      <c r="C36" s="8">
        <f t="shared" si="14"/>
        <v>4.3478260869565216E-2</v>
      </c>
      <c r="D36" s="13">
        <f t="shared" si="15"/>
        <v>61900</v>
      </c>
      <c r="E36" s="14">
        <f t="shared" si="16"/>
        <v>74899</v>
      </c>
      <c r="F36" s="21">
        <f t="shared" si="17"/>
        <v>1.6211416083153688E-2</v>
      </c>
      <c r="G36" s="25"/>
      <c r="J36" s="102" t="s">
        <v>2</v>
      </c>
      <c r="K36" s="103"/>
      <c r="L36" s="60">
        <f>L25</f>
        <v>13</v>
      </c>
      <c r="M36" s="8">
        <f t="shared" si="18"/>
        <v>0.28260869565217389</v>
      </c>
      <c r="N36" s="61">
        <f>N25</f>
        <v>91291.34</v>
      </c>
      <c r="O36" s="61">
        <f>O25</f>
        <v>110462.5131</v>
      </c>
      <c r="P36" s="59">
        <f t="shared" si="19"/>
        <v>2.3908914157130468E-2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2" t="s">
        <v>5</v>
      </c>
      <c r="K38" s="103"/>
      <c r="L38" s="60">
        <f>V25</f>
        <v>0</v>
      </c>
      <c r="M38" s="8" t="str">
        <f t="shared" si="18"/>
        <v/>
      </c>
      <c r="N38" s="61">
        <f>X25</f>
        <v>0</v>
      </c>
      <c r="O38" s="61">
        <f>Y25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3</v>
      </c>
      <c r="C39" s="8">
        <f t="shared" si="14"/>
        <v>6.5217391304347824E-2</v>
      </c>
      <c r="D39" s="13">
        <f t="shared" si="15"/>
        <v>643335.9</v>
      </c>
      <c r="E39" s="22">
        <f t="shared" si="16"/>
        <v>778436.43900000001</v>
      </c>
      <c r="F39" s="21">
        <f t="shared" si="17"/>
        <v>0.16848765680339506</v>
      </c>
      <c r="G39" s="25"/>
      <c r="J39" s="102" t="s">
        <v>4</v>
      </c>
      <c r="K39" s="103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12</v>
      </c>
      <c r="C40" s="8">
        <f t="shared" si="14"/>
        <v>0.2608695652173913</v>
      </c>
      <c r="D40" s="13">
        <f t="shared" si="15"/>
        <v>178383.63</v>
      </c>
      <c r="E40" s="23">
        <f t="shared" si="16"/>
        <v>215844.19</v>
      </c>
      <c r="F40" s="21">
        <f t="shared" si="17"/>
        <v>4.6718113368953935E-2</v>
      </c>
      <c r="G40" s="25"/>
      <c r="J40" s="104" t="s">
        <v>0</v>
      </c>
      <c r="K40" s="105"/>
      <c r="L40" s="83">
        <f>SUM(L34:L39)</f>
        <v>46</v>
      </c>
      <c r="M40" s="17">
        <f>SUM(M34:M39)</f>
        <v>1</v>
      </c>
      <c r="N40" s="84">
        <f>SUM(N34:N39)</f>
        <v>3818296.9300000006</v>
      </c>
      <c r="O40" s="85">
        <f>SUM(O34:O39)</f>
        <v>4620139.2658000002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15</v>
      </c>
      <c r="C41" s="8">
        <f t="shared" si="14"/>
        <v>0.32608695652173914</v>
      </c>
      <c r="D41" s="13">
        <f t="shared" si="15"/>
        <v>39478.32</v>
      </c>
      <c r="E41" s="23">
        <f t="shared" si="16"/>
        <v>47768.75</v>
      </c>
      <c r="F41" s="21">
        <f t="shared" si="17"/>
        <v>1.0339244609703037E-2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95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13"/>
        <v>2</v>
      </c>
      <c r="C45" s="8">
        <f t="shared" ref="C45" si="22">IF(B45,B45/$B$46,"")</f>
        <v>4.3478260869565216E-2</v>
      </c>
      <c r="D45" s="13">
        <f t="shared" si="15"/>
        <v>275000</v>
      </c>
      <c r="E45" s="14">
        <f t="shared" si="16"/>
        <v>332750</v>
      </c>
      <c r="F45" s="21">
        <f t="shared" ref="F45" si="23">IF(E45,E45/$E$46,"")</f>
        <v>7.2021638495432388E-2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46</v>
      </c>
      <c r="C46" s="17">
        <f>SUM(C34:C45)</f>
        <v>1</v>
      </c>
      <c r="D46" s="18">
        <f>SUM(D34:D45)</f>
        <v>3818296.9299999997</v>
      </c>
      <c r="E46" s="18">
        <f>SUM(E34:E45)</f>
        <v>4620139.2658000002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3" zoomScale="80" zoomScaleNormal="80" workbookViewId="0">
      <selection activeCell="B14" sqref="B1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57</v>
      </c>
      <c r="C7" s="32"/>
      <c r="D7" s="32"/>
      <c r="E7" s="32"/>
      <c r="F7" s="32"/>
      <c r="G7" s="33"/>
      <c r="H7" s="73"/>
      <c r="I7" s="90" t="s">
        <v>46</v>
      </c>
      <c r="J7" s="91">
        <v>45244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Cementiris de Barcelona SA (CBSA)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40</v>
      </c>
      <c r="C13" s="20">
        <f t="shared" ref="C13:C21" si="0">IF(B13,B13/$B$25,"")</f>
        <v>0.95238095238095233</v>
      </c>
      <c r="D13" s="4">
        <v>204925000</v>
      </c>
      <c r="E13" s="5">
        <f>D13*1.21</f>
        <v>247959250</v>
      </c>
      <c r="F13" s="21">
        <f t="shared" ref="F13:F24" si="1">IF(E13,E13/$E$25,"")</f>
        <v>0.9982252042012405</v>
      </c>
      <c r="G13" s="1">
        <v>11</v>
      </c>
      <c r="H13" s="20">
        <f t="shared" ref="H13:H21" si="2">IF(G13,G13/$G$25,"")</f>
        <v>0.61111111111111116</v>
      </c>
      <c r="I13" s="4">
        <v>5024109.9800000004</v>
      </c>
      <c r="J13" s="5">
        <f>I13*1.21</f>
        <v>6079173.0758000007</v>
      </c>
      <c r="K13" s="21">
        <f t="shared" ref="K13:K21" si="3">IF(J13,J13/$J$25,"")</f>
        <v>0.98309568555732563</v>
      </c>
      <c r="L13" s="1">
        <v>4</v>
      </c>
      <c r="M13" s="20">
        <f t="shared" ref="M13:M21" si="4">IF(L13,L13/$L$25,"")</f>
        <v>0.44444444444444442</v>
      </c>
      <c r="N13" s="4">
        <v>414804.5</v>
      </c>
      <c r="O13" s="5">
        <f>N13*1.21</f>
        <v>501913.44500000001</v>
      </c>
      <c r="P13" s="21">
        <f t="shared" ref="P13:P21" si="5">IF(O13,O13/$O$25,"")</f>
        <v>0.93206899590608627</v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2</v>
      </c>
      <c r="C14" s="20">
        <f t="shared" si="0"/>
        <v>4.7619047619047616E-2</v>
      </c>
      <c r="D14" s="6">
        <v>364346.67</v>
      </c>
      <c r="E14" s="7">
        <f>D14*1.21</f>
        <v>440859.47069999995</v>
      </c>
      <c r="F14" s="21">
        <f t="shared" si="1"/>
        <v>1.7747957987595069E-3</v>
      </c>
      <c r="G14" s="2">
        <v>2</v>
      </c>
      <c r="H14" s="20">
        <f t="shared" si="2"/>
        <v>0.1111111111111111</v>
      </c>
      <c r="I14" s="6">
        <v>24420</v>
      </c>
      <c r="J14" s="7">
        <f>I14*1.21</f>
        <v>29548.2</v>
      </c>
      <c r="K14" s="21">
        <f t="shared" si="3"/>
        <v>4.7783979126408156E-3</v>
      </c>
      <c r="L14" s="2">
        <v>1</v>
      </c>
      <c r="M14" s="20">
        <f t="shared" si="4"/>
        <v>0.1111111111111111</v>
      </c>
      <c r="N14" s="6">
        <v>20000</v>
      </c>
      <c r="O14" s="7">
        <f>N14*1.21</f>
        <v>24200</v>
      </c>
      <c r="P14" s="21">
        <f t="shared" si="5"/>
        <v>4.4940158359231215E-2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0.1111111111111111</v>
      </c>
      <c r="I19" s="6">
        <v>48965</v>
      </c>
      <c r="J19" s="7">
        <f>I19*1.21</f>
        <v>59247.65</v>
      </c>
      <c r="K19" s="21">
        <f t="shared" si="3"/>
        <v>9.5812552740564098E-3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3</v>
      </c>
      <c r="H20" s="66">
        <f t="shared" si="2"/>
        <v>0.16666666666666666</v>
      </c>
      <c r="I20" s="69">
        <v>13004.49</v>
      </c>
      <c r="J20" s="70">
        <f>I20*1.21</f>
        <v>15735.4329</v>
      </c>
      <c r="K20" s="21">
        <f t="shared" si="3"/>
        <v>2.5446612559770006E-3</v>
      </c>
      <c r="L20" s="68">
        <v>4</v>
      </c>
      <c r="M20" s="66">
        <f t="shared" si="4"/>
        <v>0.44444444444444442</v>
      </c>
      <c r="N20" s="69">
        <v>10231.76</v>
      </c>
      <c r="O20" s="70">
        <f>N20*1.21</f>
        <v>12380.429599999999</v>
      </c>
      <c r="P20" s="67">
        <f t="shared" si="5"/>
        <v>2.2990845734682377E-2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/>
      <c r="H24" s="66" t="str">
        <f t="shared" ref="H24" si="23">IF(G24,G24/$G$25,"")</f>
        <v/>
      </c>
      <c r="I24" s="69"/>
      <c r="J24" s="70"/>
      <c r="K24" s="67" t="str">
        <f t="shared" ref="K24" si="24">IF(J24,J24/$J$25,"")</f>
        <v/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42</v>
      </c>
      <c r="C25" s="17">
        <f t="shared" si="32"/>
        <v>1</v>
      </c>
      <c r="D25" s="18">
        <f t="shared" si="32"/>
        <v>205289346.66999999</v>
      </c>
      <c r="E25" s="18">
        <f t="shared" si="32"/>
        <v>248400109.4707</v>
      </c>
      <c r="F25" s="19">
        <f t="shared" si="32"/>
        <v>1</v>
      </c>
      <c r="G25" s="16">
        <f t="shared" si="32"/>
        <v>18</v>
      </c>
      <c r="H25" s="17">
        <f t="shared" si="32"/>
        <v>1.0000000000000002</v>
      </c>
      <c r="I25" s="18">
        <f t="shared" si="32"/>
        <v>5110499.4700000007</v>
      </c>
      <c r="J25" s="18">
        <f t="shared" si="32"/>
        <v>6183704.3587000016</v>
      </c>
      <c r="K25" s="19">
        <f t="shared" si="32"/>
        <v>0.99999999999999978</v>
      </c>
      <c r="L25" s="16">
        <f t="shared" si="32"/>
        <v>9</v>
      </c>
      <c r="M25" s="17">
        <f t="shared" si="32"/>
        <v>1</v>
      </c>
      <c r="N25" s="18">
        <f t="shared" si="32"/>
        <v>445036.26</v>
      </c>
      <c r="O25" s="18">
        <f t="shared" si="32"/>
        <v>538493.8746000001</v>
      </c>
      <c r="P25" s="19">
        <f t="shared" si="32"/>
        <v>0.99999999999999989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34"/>
      <c r="C32" s="135"/>
      <c r="D32" s="135"/>
      <c r="E32" s="135"/>
      <c r="F32" s="136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55</v>
      </c>
      <c r="C34" s="8">
        <f t="shared" ref="C34:C45" si="34">IF(B34,B34/$B$46,"")</f>
        <v>0.79710144927536231</v>
      </c>
      <c r="D34" s="10">
        <f t="shared" ref="D34:D45" si="35">D13+I13+N13+S13+AC13+X13</f>
        <v>210363914.47999999</v>
      </c>
      <c r="E34" s="11">
        <f t="shared" ref="E34:E45" si="36">E13+J13+O13+T13+AD13+Y13</f>
        <v>254540336.52079999</v>
      </c>
      <c r="F34" s="21">
        <f t="shared" ref="F34:F42" si="37">IF(E34,E34/$E$46,"")</f>
        <v>0.99771885419022133</v>
      </c>
      <c r="J34" s="106" t="s">
        <v>3</v>
      </c>
      <c r="K34" s="107"/>
      <c r="L34" s="57">
        <f>B25</f>
        <v>42</v>
      </c>
      <c r="M34" s="8">
        <f t="shared" ref="M34:M39" si="38">IF(L34,L34/$L$40,"")</f>
        <v>0.60869565217391308</v>
      </c>
      <c r="N34" s="58">
        <f>D25</f>
        <v>205289346.66999999</v>
      </c>
      <c r="O34" s="58">
        <f>E25</f>
        <v>248400109.4707</v>
      </c>
      <c r="P34" s="59">
        <f t="shared" ref="P34:P39" si="39">IF(O34,O34/$O$40,"")</f>
        <v>0.97365107624732183</v>
      </c>
    </row>
    <row r="35" spans="1:33" s="25" customFormat="1" ht="30" customHeight="1" x14ac:dyDescent="0.3">
      <c r="A35" s="43" t="s">
        <v>18</v>
      </c>
      <c r="B35" s="12">
        <f t="shared" si="33"/>
        <v>5</v>
      </c>
      <c r="C35" s="8">
        <f t="shared" si="34"/>
        <v>7.2463768115942032E-2</v>
      </c>
      <c r="D35" s="13">
        <f t="shared" si="35"/>
        <v>408766.67</v>
      </c>
      <c r="E35" s="14">
        <f t="shared" si="36"/>
        <v>494607.67069999996</v>
      </c>
      <c r="F35" s="21">
        <f t="shared" si="37"/>
        <v>1.9387080461574435E-3</v>
      </c>
      <c r="J35" s="102" t="s">
        <v>1</v>
      </c>
      <c r="K35" s="103"/>
      <c r="L35" s="60">
        <f>G25</f>
        <v>18</v>
      </c>
      <c r="M35" s="8">
        <f t="shared" si="38"/>
        <v>0.2608695652173913</v>
      </c>
      <c r="N35" s="61">
        <f>I25</f>
        <v>5110499.4700000007</v>
      </c>
      <c r="O35" s="61">
        <f>J25</f>
        <v>6183704.3587000016</v>
      </c>
      <c r="P35" s="59">
        <f t="shared" si="39"/>
        <v>2.4238195453588119E-2</v>
      </c>
    </row>
    <row r="36" spans="1:33" ht="30" customHeight="1" x14ac:dyDescent="0.3">
      <c r="A36" s="43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5"/>
      <c r="J36" s="102" t="s">
        <v>2</v>
      </c>
      <c r="K36" s="103"/>
      <c r="L36" s="60">
        <f>L25</f>
        <v>9</v>
      </c>
      <c r="M36" s="8">
        <f t="shared" si="38"/>
        <v>0.13043478260869565</v>
      </c>
      <c r="N36" s="61">
        <f>N25</f>
        <v>445036.26</v>
      </c>
      <c r="O36" s="61">
        <f>O25</f>
        <v>538493.8746000001</v>
      </c>
      <c r="P36" s="59">
        <f t="shared" si="39"/>
        <v>2.1107282990900805E-3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2" t="s">
        <v>34</v>
      </c>
      <c r="K37" s="103"/>
      <c r="L37" s="60">
        <f>Q25</f>
        <v>0</v>
      </c>
      <c r="M37" s="8" t="str">
        <f t="shared" si="38"/>
        <v/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2" t="s">
        <v>5</v>
      </c>
      <c r="K38" s="103"/>
      <c r="L38" s="60">
        <f>V25</f>
        <v>0</v>
      </c>
      <c r="M38" s="8" t="str">
        <f t="shared" si="38"/>
        <v/>
      </c>
      <c r="N38" s="61">
        <f>X25</f>
        <v>0</v>
      </c>
      <c r="O38" s="61">
        <f>Y25</f>
        <v>0</v>
      </c>
      <c r="P38" s="59" t="str">
        <f t="shared" si="3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5"/>
      <c r="J39" s="102" t="s">
        <v>4</v>
      </c>
      <c r="K39" s="103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2</v>
      </c>
      <c r="C40" s="8">
        <f t="shared" si="34"/>
        <v>2.8985507246376812E-2</v>
      </c>
      <c r="D40" s="13">
        <f t="shared" si="35"/>
        <v>48965</v>
      </c>
      <c r="E40" s="23">
        <f t="shared" si="36"/>
        <v>59247.65</v>
      </c>
      <c r="F40" s="21">
        <f t="shared" si="37"/>
        <v>2.3223233802330124E-4</v>
      </c>
      <c r="G40" s="25"/>
      <c r="J40" s="104" t="s">
        <v>0</v>
      </c>
      <c r="K40" s="105"/>
      <c r="L40" s="83">
        <f>SUM(L34:L39)</f>
        <v>69</v>
      </c>
      <c r="M40" s="17">
        <f>SUM(M34:M39)</f>
        <v>1</v>
      </c>
      <c r="N40" s="84">
        <f>SUM(N34:N39)</f>
        <v>210844882.39999998</v>
      </c>
      <c r="O40" s="85">
        <f>SUM(O34:O39)</f>
        <v>255122307.704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7</v>
      </c>
      <c r="C41" s="8">
        <f t="shared" si="34"/>
        <v>0.10144927536231885</v>
      </c>
      <c r="D41" s="13">
        <f t="shared" si="35"/>
        <v>23236.25</v>
      </c>
      <c r="E41" s="23">
        <f t="shared" si="36"/>
        <v>28115.862499999999</v>
      </c>
      <c r="F41" s="21">
        <f t="shared" si="37"/>
        <v>1.1020542559775213E-4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69</v>
      </c>
      <c r="C46" s="17">
        <f>SUM(C34:C45)</f>
        <v>1</v>
      </c>
      <c r="D46" s="18">
        <f>SUM(D34:D45)</f>
        <v>210844882.39999998</v>
      </c>
      <c r="E46" s="18">
        <f>SUM(E34:E45)</f>
        <v>255122307.70400003</v>
      </c>
      <c r="F46" s="19">
        <f>SUM(F34:F45)</f>
        <v>0.99999999999999978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ht="14.45" x14ac:dyDescent="0.3">
      <c r="B58" s="26"/>
      <c r="H58" s="26"/>
      <c r="N58" s="26"/>
    </row>
    <row r="59" spans="2:14" s="25" customFormat="1" ht="14.45" x14ac:dyDescent="0.3">
      <c r="B59" s="26"/>
      <c r="H59" s="26"/>
      <c r="N59" s="26"/>
    </row>
    <row r="60" spans="2:14" s="25" customFormat="1" ht="14.45" x14ac:dyDescent="0.3">
      <c r="B60" s="26"/>
      <c r="H60" s="26"/>
      <c r="N60" s="26"/>
    </row>
    <row r="61" spans="2:14" s="25" customFormat="1" ht="14.45" x14ac:dyDescent="0.3">
      <c r="B61" s="26"/>
      <c r="H61" s="26"/>
      <c r="N61" s="26"/>
    </row>
    <row r="62" spans="2:14" s="25" customFormat="1" ht="14.45" x14ac:dyDescent="0.3">
      <c r="B62" s="26"/>
      <c r="H62" s="26"/>
      <c r="N62" s="26"/>
    </row>
    <row r="63" spans="2:14" s="25" customFormat="1" ht="14.45" x14ac:dyDescent="0.3">
      <c r="B63" s="26"/>
      <c r="H63" s="26"/>
      <c r="N63" s="26"/>
    </row>
    <row r="64" spans="2:14" s="25" customFormat="1" ht="14.45" x14ac:dyDescent="0.3">
      <c r="B64" s="26"/>
      <c r="H64" s="26"/>
      <c r="N64" s="26"/>
    </row>
    <row r="65" spans="2:14" s="25" customFormat="1" ht="14.45" x14ac:dyDescent="0.3">
      <c r="B65" s="26"/>
      <c r="H65" s="26"/>
      <c r="N65" s="26"/>
    </row>
    <row r="66" spans="2:14" s="25" customFormat="1" ht="14.45" x14ac:dyDescent="0.3">
      <c r="B66" s="26"/>
      <c r="H66" s="26"/>
      <c r="N66" s="26"/>
    </row>
    <row r="67" spans="2:14" s="25" customFormat="1" ht="14.45" x14ac:dyDescent="0.3">
      <c r="B67" s="26"/>
      <c r="H67" s="26"/>
      <c r="N67" s="26"/>
    </row>
    <row r="68" spans="2:14" s="25" customFormat="1" ht="14.45" x14ac:dyDescent="0.3">
      <c r="B68" s="26"/>
      <c r="H68" s="26"/>
      <c r="N68" s="26"/>
    </row>
    <row r="69" spans="2:14" s="25" customFormat="1" ht="14.45" x14ac:dyDescent="0.3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opLeftCell="A26" zoomScale="80" zoomScaleNormal="80" workbookViewId="0">
      <selection activeCell="I24" sqref="I24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45421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Cementiris de Barcelona SA (CBSA)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89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15</v>
      </c>
      <c r="C13" s="20">
        <f t="shared" ref="C13:C23" si="0">IF(B13,B13/$B$25,"")</f>
        <v>1</v>
      </c>
      <c r="D13" s="4">
        <v>4739142.51</v>
      </c>
      <c r="E13" s="5">
        <f>D13*1.21</f>
        <v>5734362.4370999997</v>
      </c>
      <c r="F13" s="21">
        <f t="shared" ref="F13:F24" si="1">IF(E13,E13/$E$25,"")</f>
        <v>1</v>
      </c>
      <c r="G13" s="1">
        <v>9</v>
      </c>
      <c r="H13" s="20">
        <f t="shared" ref="H13:H23" si="2">IF(G13,G13/$G$25,"")</f>
        <v>0.40909090909090912</v>
      </c>
      <c r="I13" s="4">
        <v>549834.79</v>
      </c>
      <c r="J13" s="5">
        <f>I13*1.21</f>
        <v>665300.09590000007</v>
      </c>
      <c r="K13" s="21">
        <f t="shared" ref="K13:K23" si="3">IF(J13,J13/$J$25,"")</f>
        <v>0.59423466731367658</v>
      </c>
      <c r="L13" s="1">
        <v>13</v>
      </c>
      <c r="M13" s="20">
        <f t="shared" ref="M13:M23" si="4">IF(L13,L13/$L$25,"")</f>
        <v>0.9285714285714286</v>
      </c>
      <c r="N13" s="4">
        <v>620573.52</v>
      </c>
      <c r="O13" s="5">
        <f>N13*1.21</f>
        <v>750893.95920000004</v>
      </c>
      <c r="P13" s="21">
        <f t="shared" ref="P13:P23" si="5">IF(O13,O13/$O$25,"")</f>
        <v>0.96877797883371763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2</v>
      </c>
      <c r="H14" s="20">
        <f t="shared" si="2"/>
        <v>9.0909090909090912E-2</v>
      </c>
      <c r="I14" s="6">
        <v>33000</v>
      </c>
      <c r="J14" s="7">
        <f>I14*1.21</f>
        <v>39930</v>
      </c>
      <c r="K14" s="21">
        <f t="shared" si="3"/>
        <v>3.5664793094215309E-2</v>
      </c>
      <c r="L14" s="2">
        <v>1</v>
      </c>
      <c r="M14" s="20">
        <f t="shared" si="4"/>
        <v>7.1428571428571425E-2</v>
      </c>
      <c r="N14" s="6">
        <v>20000</v>
      </c>
      <c r="O14" s="7">
        <f>N14*1.21</f>
        <v>24200</v>
      </c>
      <c r="P14" s="21">
        <f t="shared" si="5"/>
        <v>3.1222021166282362E-2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4.5454545454545456E-2</v>
      </c>
      <c r="I18" s="69">
        <v>12373</v>
      </c>
      <c r="J18" s="70">
        <f>I18*1.21</f>
        <v>14971.33</v>
      </c>
      <c r="K18" s="67">
        <f t="shared" si="3"/>
        <v>1.337213590771897E-2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9.0909090909090912E-2</v>
      </c>
      <c r="I19" s="6">
        <v>11000</v>
      </c>
      <c r="J19" s="7">
        <f>I19*1.21</f>
        <v>13310</v>
      </c>
      <c r="K19" s="21">
        <f t="shared" si="3"/>
        <v>1.1888264364738436E-2</v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0.18181818181818182</v>
      </c>
      <c r="I20" s="69">
        <v>21691.919999999998</v>
      </c>
      <c r="J20" s="70">
        <f>I20*1.21</f>
        <v>26247.223199999997</v>
      </c>
      <c r="K20" s="67">
        <f t="shared" si="3"/>
        <v>2.3443570867159723E-2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50000000000003" hidden="1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25">
      <c r="A24" s="97" t="s">
        <v>52</v>
      </c>
      <c r="B24" s="68"/>
      <c r="C24" s="66" t="str">
        <f t="shared" ref="C24" si="12">IF(B24,B24/$B$25,"")</f>
        <v/>
      </c>
      <c r="D24" s="69"/>
      <c r="E24" s="70"/>
      <c r="F24" s="67" t="str">
        <f t="shared" si="1"/>
        <v/>
      </c>
      <c r="G24" s="68">
        <v>4</v>
      </c>
      <c r="H24" s="66">
        <f t="shared" ref="H24" si="13">IF(G24,G24/$G$25,"")</f>
        <v>0.18181818181818182</v>
      </c>
      <c r="I24" s="69">
        <v>297382.53999999998</v>
      </c>
      <c r="J24" s="70">
        <f>I24*1.21</f>
        <v>359832.87339999998</v>
      </c>
      <c r="K24" s="67">
        <f t="shared" ref="K24" si="14">IF(J24,J24/$J$25,"")</f>
        <v>0.32139656845249109</v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15</v>
      </c>
      <c r="C25" s="17">
        <f t="shared" si="22"/>
        <v>1</v>
      </c>
      <c r="D25" s="18">
        <f t="shared" si="22"/>
        <v>4739142.51</v>
      </c>
      <c r="E25" s="18">
        <f t="shared" si="22"/>
        <v>5734362.4370999997</v>
      </c>
      <c r="F25" s="19">
        <f t="shared" si="22"/>
        <v>1</v>
      </c>
      <c r="G25" s="16">
        <f t="shared" si="22"/>
        <v>22</v>
      </c>
      <c r="H25" s="17">
        <f t="shared" si="22"/>
        <v>1</v>
      </c>
      <c r="I25" s="18">
        <f t="shared" si="22"/>
        <v>925282.25</v>
      </c>
      <c r="J25" s="18">
        <f t="shared" si="22"/>
        <v>1119591.5225</v>
      </c>
      <c r="K25" s="19">
        <f t="shared" si="22"/>
        <v>1.0000000000000002</v>
      </c>
      <c r="L25" s="16">
        <f t="shared" si="22"/>
        <v>14</v>
      </c>
      <c r="M25" s="17">
        <f t="shared" si="22"/>
        <v>1</v>
      </c>
      <c r="N25" s="18">
        <f t="shared" si="22"/>
        <v>640573.52</v>
      </c>
      <c r="O25" s="18">
        <f t="shared" si="22"/>
        <v>775093.95920000004</v>
      </c>
      <c r="P25" s="19">
        <f t="shared" si="22"/>
        <v>1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37</v>
      </c>
      <c r="C34" s="8">
        <f t="shared" ref="C34:C42" si="24">IF(B34,B34/$B$46,"")</f>
        <v>0.72549019607843135</v>
      </c>
      <c r="D34" s="10">
        <f t="shared" ref="D34:D45" si="25">D13+I13+N13+S13+AC13+X13</f>
        <v>5909550.8200000003</v>
      </c>
      <c r="E34" s="11">
        <f t="shared" ref="E34:E45" si="26">E13+J13+O13+T13+AD13+Y13</f>
        <v>7150556.4922000002</v>
      </c>
      <c r="F34" s="21">
        <f t="shared" ref="F34:F43" si="27">IF(E34,E34/$E$46,"")</f>
        <v>0.93728032230327585</v>
      </c>
      <c r="J34" s="106" t="s">
        <v>3</v>
      </c>
      <c r="K34" s="107"/>
      <c r="L34" s="57">
        <f>B25</f>
        <v>15</v>
      </c>
      <c r="M34" s="8">
        <f>IF(L34,L34/$L$40,"")</f>
        <v>0.29411764705882354</v>
      </c>
      <c r="N34" s="58">
        <f>D25</f>
        <v>4739142.51</v>
      </c>
      <c r="O34" s="58">
        <f>E25</f>
        <v>5734362.4370999997</v>
      </c>
      <c r="P34" s="59">
        <f>IF(O34,O34/$O$40,"")</f>
        <v>0.75164850163924224</v>
      </c>
    </row>
    <row r="35" spans="1:33" s="25" customFormat="1" ht="30" customHeight="1" x14ac:dyDescent="0.3">
      <c r="A35" s="43" t="s">
        <v>18</v>
      </c>
      <c r="B35" s="12">
        <f t="shared" si="23"/>
        <v>3</v>
      </c>
      <c r="C35" s="8">
        <f t="shared" si="24"/>
        <v>5.8823529411764705E-2</v>
      </c>
      <c r="D35" s="13">
        <f t="shared" si="25"/>
        <v>53000</v>
      </c>
      <c r="E35" s="14">
        <f t="shared" si="26"/>
        <v>64130</v>
      </c>
      <c r="F35" s="21">
        <f t="shared" si="27"/>
        <v>8.4060292558874421E-3</v>
      </c>
      <c r="J35" s="102" t="s">
        <v>1</v>
      </c>
      <c r="K35" s="103"/>
      <c r="L35" s="60">
        <f>G25</f>
        <v>22</v>
      </c>
      <c r="M35" s="8">
        <f>IF(L35,L35/$L$40,"")</f>
        <v>0.43137254901960786</v>
      </c>
      <c r="N35" s="61">
        <f>I25</f>
        <v>925282.25</v>
      </c>
      <c r="O35" s="61">
        <f>J25</f>
        <v>1119591.5225</v>
      </c>
      <c r="P35" s="59">
        <f>IF(O35,O35/$O$40,"")</f>
        <v>0.146753767234969</v>
      </c>
    </row>
    <row r="36" spans="1:33" ht="30" customHeight="1" x14ac:dyDescent="0.3">
      <c r="A36" s="43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5"/>
      <c r="J36" s="102" t="s">
        <v>2</v>
      </c>
      <c r="K36" s="103"/>
      <c r="L36" s="60">
        <f>L25</f>
        <v>14</v>
      </c>
      <c r="M36" s="8">
        <f>IF(L36,L36/$L$40,"")</f>
        <v>0.27450980392156865</v>
      </c>
      <c r="N36" s="61">
        <f>N25</f>
        <v>640573.52</v>
      </c>
      <c r="O36" s="61">
        <f>O25</f>
        <v>775093.95920000004</v>
      </c>
      <c r="P36" s="59">
        <f>IF(O36,O36/$O$40,"")</f>
        <v>0.10159773112578867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2" t="s">
        <v>34</v>
      </c>
      <c r="K37" s="103"/>
      <c r="L37" s="60">
        <f>Q25</f>
        <v>0</v>
      </c>
      <c r="M37" s="8" t="str">
        <f>IF(L37,L37/$L$40,"")</f>
        <v/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2" t="s">
        <v>5</v>
      </c>
      <c r="K38" s="103"/>
      <c r="L38" s="60">
        <f>V25</f>
        <v>0</v>
      </c>
      <c r="M38" s="8" t="str">
        <f>IF(L38,L38/$L$40,"")</f>
        <v/>
      </c>
      <c r="N38" s="61">
        <f>X25</f>
        <v>0</v>
      </c>
      <c r="O38" s="61">
        <f>Y25</f>
        <v>0</v>
      </c>
      <c r="P38" s="59" t="str">
        <f>IF(O38,O38/$O$40,"")</f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1</v>
      </c>
      <c r="C39" s="8">
        <f t="shared" si="24"/>
        <v>1.9607843137254902E-2</v>
      </c>
      <c r="D39" s="13">
        <f t="shared" si="25"/>
        <v>12373</v>
      </c>
      <c r="E39" s="22">
        <f t="shared" si="26"/>
        <v>14971.33</v>
      </c>
      <c r="F39" s="21">
        <f t="shared" si="27"/>
        <v>1.9624113204357607E-3</v>
      </c>
      <c r="G39" s="25"/>
      <c r="J39" s="102" t="s">
        <v>4</v>
      </c>
      <c r="K39" s="103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2</v>
      </c>
      <c r="C40" s="8">
        <f t="shared" si="24"/>
        <v>3.9215686274509803E-2</v>
      </c>
      <c r="D40" s="13">
        <f t="shared" si="25"/>
        <v>11000</v>
      </c>
      <c r="E40" s="23">
        <f t="shared" si="26"/>
        <v>13310</v>
      </c>
      <c r="F40" s="21">
        <f t="shared" si="27"/>
        <v>1.7446475814106011E-3</v>
      </c>
      <c r="G40" s="25"/>
      <c r="J40" s="104" t="s">
        <v>0</v>
      </c>
      <c r="K40" s="105"/>
      <c r="L40" s="83">
        <f>SUM(L34:L39)</f>
        <v>51</v>
      </c>
      <c r="M40" s="17">
        <f>SUM(M34:M39)</f>
        <v>1</v>
      </c>
      <c r="N40" s="84">
        <f>SUM(N34:N39)</f>
        <v>6304998.2799999993</v>
      </c>
      <c r="O40" s="85">
        <f>SUM(O34:O39)</f>
        <v>7629047.9188000001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4</v>
      </c>
      <c r="C41" s="8">
        <f t="shared" si="24"/>
        <v>7.8431372549019607E-2</v>
      </c>
      <c r="D41" s="13">
        <f t="shared" si="25"/>
        <v>21691.919999999998</v>
      </c>
      <c r="E41" s="23">
        <f t="shared" si="26"/>
        <v>26247.223199999997</v>
      </c>
      <c r="F41" s="21">
        <f t="shared" si="27"/>
        <v>3.4404323421956583E-3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7" t="s">
        <v>52</v>
      </c>
      <c r="B45" s="12">
        <f t="shared" si="23"/>
        <v>4</v>
      </c>
      <c r="C45" s="8">
        <f t="shared" ref="C45" si="32">IF(B45,B45/$B$46,"")</f>
        <v>7.8431372549019607E-2</v>
      </c>
      <c r="D45" s="13">
        <f t="shared" si="25"/>
        <v>297382.53999999998</v>
      </c>
      <c r="E45" s="14">
        <f t="shared" si="26"/>
        <v>359832.87339999998</v>
      </c>
      <c r="F45" s="21">
        <f t="shared" ref="F45" si="33">IF(E45,E45/$E$46,"")</f>
        <v>4.7166157196794664E-2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51</v>
      </c>
      <c r="C46" s="17">
        <f>SUM(C34:C45)</f>
        <v>1</v>
      </c>
      <c r="D46" s="18">
        <f>SUM(D34:D45)</f>
        <v>6304998.2800000003</v>
      </c>
      <c r="E46" s="18">
        <f>SUM(E34:E45)</f>
        <v>7629047.9188000001</v>
      </c>
      <c r="F46" s="19">
        <f>SUM(F34:F45)</f>
        <v>0.99999999999999989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ht="14.45" x14ac:dyDescent="0.3">
      <c r="B49" s="26"/>
      <c r="H49" s="26"/>
      <c r="N49" s="26"/>
    </row>
    <row r="50" spans="2:14" s="25" customFormat="1" ht="14.45" x14ac:dyDescent="0.3">
      <c r="B50" s="26"/>
      <c r="H50" s="26"/>
      <c r="N50" s="26"/>
    </row>
    <row r="51" spans="2:14" s="25" customFormat="1" ht="14.45" x14ac:dyDescent="0.3">
      <c r="B51" s="26"/>
      <c r="H51" s="26"/>
      <c r="N51" s="26"/>
    </row>
    <row r="52" spans="2:14" s="25" customFormat="1" ht="14.45" x14ac:dyDescent="0.3">
      <c r="B52" s="26"/>
      <c r="H52" s="26"/>
      <c r="N52" s="26"/>
    </row>
    <row r="53" spans="2:14" s="25" customFormat="1" ht="14.45" x14ac:dyDescent="0.3">
      <c r="B53" s="26"/>
      <c r="H53" s="26"/>
      <c r="N53" s="26"/>
    </row>
    <row r="54" spans="2:14" s="25" customFormat="1" ht="14.45" x14ac:dyDescent="0.3">
      <c r="B54" s="26"/>
      <c r="H54" s="26"/>
      <c r="N54" s="26"/>
    </row>
    <row r="55" spans="2:14" s="25" customFormat="1" ht="14.45" x14ac:dyDescent="0.3">
      <c r="B55" s="26"/>
      <c r="H55" s="26"/>
      <c r="N55" s="26"/>
    </row>
    <row r="56" spans="2:14" s="25" customFormat="1" ht="14.45" x14ac:dyDescent="0.3">
      <c r="B56" s="26"/>
      <c r="H56" s="26"/>
      <c r="N56" s="26"/>
    </row>
    <row r="57" spans="2:14" s="25" customFormat="1" ht="14.45" x14ac:dyDescent="0.3">
      <c r="B57" s="26"/>
      <c r="H57" s="26"/>
      <c r="N57" s="26"/>
    </row>
    <row r="58" spans="2:14" s="25" customFormat="1" ht="14.45" x14ac:dyDescent="0.3">
      <c r="B58" s="26"/>
      <c r="H58" s="26"/>
      <c r="N58" s="26"/>
    </row>
    <row r="59" spans="2:14" s="25" customFormat="1" ht="14.45" x14ac:dyDescent="0.3">
      <c r="B59" s="26"/>
      <c r="H59" s="26"/>
      <c r="N59" s="26"/>
    </row>
    <row r="60" spans="2:14" s="25" customFormat="1" ht="14.45" x14ac:dyDescent="0.3">
      <c r="B60" s="26"/>
      <c r="H60" s="26"/>
      <c r="N60" s="26"/>
    </row>
    <row r="61" spans="2:14" s="25" customFormat="1" ht="14.45" x14ac:dyDescent="0.3">
      <c r="B61" s="26"/>
      <c r="H61" s="26"/>
      <c r="N61" s="26"/>
    </row>
    <row r="62" spans="2:14" s="25" customFormat="1" ht="14.45" x14ac:dyDescent="0.3">
      <c r="B62" s="26"/>
      <c r="H62" s="26"/>
      <c r="N62" s="26"/>
    </row>
    <row r="63" spans="2:14" s="25" customFormat="1" ht="14.45" x14ac:dyDescent="0.3">
      <c r="B63" s="26"/>
      <c r="H63" s="26"/>
      <c r="N63" s="26"/>
    </row>
    <row r="64" spans="2:14" s="25" customFormat="1" ht="14.45" x14ac:dyDescent="0.3">
      <c r="B64" s="26"/>
      <c r="H64" s="26"/>
      <c r="N64" s="26"/>
    </row>
    <row r="65" spans="2:14" s="25" customFormat="1" ht="14.45" x14ac:dyDescent="0.3">
      <c r="B65" s="26"/>
      <c r="H65" s="26"/>
      <c r="N65" s="26"/>
    </row>
    <row r="66" spans="2:14" s="25" customFormat="1" ht="14.45" x14ac:dyDescent="0.3">
      <c r="B66" s="26"/>
      <c r="H66" s="26"/>
      <c r="N66" s="26"/>
    </row>
    <row r="67" spans="2:14" s="25" customFormat="1" ht="14.45" x14ac:dyDescent="0.3">
      <c r="B67" s="26"/>
      <c r="H67" s="26"/>
      <c r="N67" s="26"/>
    </row>
    <row r="68" spans="2:14" s="25" customFormat="1" ht="14.45" x14ac:dyDescent="0.3">
      <c r="B68" s="26"/>
      <c r="H68" s="26"/>
      <c r="N68" s="26"/>
    </row>
    <row r="69" spans="2:14" s="25" customFormat="1" ht="14.45" x14ac:dyDescent="0.3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80" zoomScaleNormal="80" workbookViewId="0">
      <selection activeCell="N16" sqref="N16"/>
    </sheetView>
  </sheetViews>
  <sheetFormatPr defaultColWidth="9.140625" defaultRowHeight="15" x14ac:dyDescent="0.25"/>
  <cols>
    <col min="1" max="1" width="26.140625" style="27" customWidth="1"/>
    <col min="2" max="2" width="11.5703125" style="62" customWidth="1"/>
    <col min="3" max="3" width="10.7109375" style="27" customWidth="1"/>
    <col min="4" max="4" width="19.140625" style="27" customWidth="1"/>
    <col min="5" max="5" width="18.14062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2" width="11.42578125" style="27" customWidth="1"/>
    <col min="13" max="13" width="10.7109375" style="27" customWidth="1"/>
    <col min="14" max="14" width="18.8554687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7.285156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65" customHeight="1" x14ac:dyDescent="0.3">
      <c r="B4" s="26"/>
      <c r="H4" s="26"/>
      <c r="N4" s="26"/>
    </row>
    <row r="5" spans="1:31" s="25" customFormat="1" ht="30.75" customHeight="1" x14ac:dyDescent="0.25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59</v>
      </c>
      <c r="C7" s="32"/>
      <c r="D7" s="32"/>
      <c r="E7" s="32"/>
      <c r="F7" s="32"/>
      <c r="G7" s="33"/>
      <c r="H7" s="73"/>
      <c r="I7" s="90" t="s">
        <v>46</v>
      </c>
      <c r="J7" s="91">
        <v>45421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Cementiris de Barcelona SA (CBSA)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8" t="s">
        <v>6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10"/>
    </row>
    <row r="11" spans="1:31" ht="30" customHeight="1" thickBot="1" x14ac:dyDescent="0.3">
      <c r="A11" s="143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3" t="s">
        <v>5</v>
      </c>
      <c r="W11" s="124"/>
      <c r="X11" s="124"/>
      <c r="Y11" s="124"/>
      <c r="Z11" s="125"/>
      <c r="AA11" s="120" t="s">
        <v>4</v>
      </c>
      <c r="AB11" s="121"/>
      <c r="AC11" s="121"/>
      <c r="AD11" s="121"/>
      <c r="AE11" s="122"/>
    </row>
    <row r="12" spans="1:31" ht="39" customHeight="1" thickBot="1" x14ac:dyDescent="0.3">
      <c r="A12" s="144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13</v>
      </c>
      <c r="H13" s="20">
        <f t="shared" ref="H13:H21" si="2">IF(G13,G13/$G$25,"")</f>
        <v>0.54166666666666663</v>
      </c>
      <c r="I13" s="4">
        <v>16773981.82</v>
      </c>
      <c r="J13" s="5">
        <f>I13*1.21</f>
        <v>20296518.0022</v>
      </c>
      <c r="K13" s="21">
        <f t="shared" ref="K13:K21" si="3">IF(J13,J13/$J$25,"")</f>
        <v>0.99683944932688595</v>
      </c>
      <c r="L13" s="1">
        <v>5</v>
      </c>
      <c r="M13" s="20">
        <f>IF(L13,L13/$L$25,"")</f>
        <v>0.83333333333333337</v>
      </c>
      <c r="N13" s="4">
        <v>621193.41</v>
      </c>
      <c r="O13" s="5">
        <f>N13*1.21</f>
        <v>751644.02610000002</v>
      </c>
      <c r="P13" s="21">
        <f>IF(O13,O13/$O$25,"")</f>
        <v>0.97642226441798574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1</v>
      </c>
      <c r="C14" s="20">
        <f t="shared" si="0"/>
        <v>0.5</v>
      </c>
      <c r="D14" s="6">
        <v>1390679.8</v>
      </c>
      <c r="E14" s="7">
        <f>D14*1.21</f>
        <v>1682722.558</v>
      </c>
      <c r="F14" s="21">
        <f t="shared" si="1"/>
        <v>0.94731033389104224</v>
      </c>
      <c r="G14" s="2">
        <v>1</v>
      </c>
      <c r="H14" s="20">
        <f t="shared" si="2"/>
        <v>4.1666666666666664E-2</v>
      </c>
      <c r="I14" s="6">
        <v>6375</v>
      </c>
      <c r="J14" s="7">
        <f>I14*1.21</f>
        <v>7713.75</v>
      </c>
      <c r="K14" s="21">
        <f t="shared" si="3"/>
        <v>3.788516976858687E-4</v>
      </c>
      <c r="L14" s="2">
        <v>1</v>
      </c>
      <c r="M14" s="20">
        <f>IF(L14,L14/$L$25,"")</f>
        <v>0.16666666666666666</v>
      </c>
      <c r="N14" s="6">
        <v>15000</v>
      </c>
      <c r="O14" s="7">
        <f>N14*1.21</f>
        <v>18150</v>
      </c>
      <c r="P14" s="21">
        <f>IF(O14,O14/$O$25,"")</f>
        <v>2.3577735582014279E-2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3</v>
      </c>
      <c r="H19" s="20">
        <f t="shared" si="2"/>
        <v>0.125</v>
      </c>
      <c r="I19" s="6">
        <v>27296</v>
      </c>
      <c r="J19" s="7">
        <v>33028.160000000003</v>
      </c>
      <c r="K19" s="21">
        <f t="shared" si="3"/>
        <v>1.622138970985643E-3</v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6</v>
      </c>
      <c r="H20" s="66">
        <f t="shared" si="2"/>
        <v>0.25</v>
      </c>
      <c r="I20" s="69">
        <v>10512.11</v>
      </c>
      <c r="J20" s="70">
        <v>12719.65</v>
      </c>
      <c r="K20" s="67">
        <f t="shared" si="3"/>
        <v>6.2471054888608784E-4</v>
      </c>
      <c r="L20" s="68"/>
      <c r="M20" s="66" t="str">
        <f>IF(L20,L20/$L$25,"")</f>
        <v/>
      </c>
      <c r="N20" s="69"/>
      <c r="O20" s="70"/>
      <c r="P20" s="67" t="str">
        <f>IF(O20,O20/$O$25,"")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50000000000003" hidden="1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50000000000003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50000000000003" customHeight="1" x14ac:dyDescent="0.25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25">
      <c r="A24" s="97" t="s">
        <v>52</v>
      </c>
      <c r="B24" s="68">
        <v>1</v>
      </c>
      <c r="C24" s="66">
        <f t="shared" ref="C24" si="20">IF(B24,B24/$B$25,"")</f>
        <v>0.5</v>
      </c>
      <c r="D24" s="69">
        <v>77350</v>
      </c>
      <c r="E24" s="70">
        <f>D24*1.21</f>
        <v>93593.5</v>
      </c>
      <c r="F24" s="67">
        <f t="shared" si="1"/>
        <v>5.2689666108957735E-2</v>
      </c>
      <c r="G24" s="68">
        <v>1</v>
      </c>
      <c r="H24" s="66">
        <f t="shared" ref="H24" si="21">IF(G24,G24/$G$25,"")</f>
        <v>4.1666666666666664E-2</v>
      </c>
      <c r="I24" s="69">
        <v>9000</v>
      </c>
      <c r="J24" s="70">
        <f>I24*1.21</f>
        <v>10890</v>
      </c>
      <c r="K24" s="67">
        <f t="shared" ref="K24" si="22">IF(J24,J24/$J$25,"")</f>
        <v>5.3484945555652057E-4</v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2</v>
      </c>
      <c r="C25" s="17">
        <f t="shared" si="30"/>
        <v>1</v>
      </c>
      <c r="D25" s="18">
        <f t="shared" si="30"/>
        <v>1468029.8</v>
      </c>
      <c r="E25" s="18">
        <f t="shared" si="30"/>
        <v>1776316.058</v>
      </c>
      <c r="F25" s="19">
        <f t="shared" si="30"/>
        <v>1</v>
      </c>
      <c r="G25" s="16">
        <f t="shared" si="30"/>
        <v>24</v>
      </c>
      <c r="H25" s="17">
        <f t="shared" si="30"/>
        <v>0.99999999999999989</v>
      </c>
      <c r="I25" s="18">
        <f t="shared" si="30"/>
        <v>16827164.93</v>
      </c>
      <c r="J25" s="18">
        <f t="shared" si="30"/>
        <v>20360869.562199999</v>
      </c>
      <c r="K25" s="19">
        <f t="shared" si="30"/>
        <v>1.0000000000000002</v>
      </c>
      <c r="L25" s="16">
        <f t="shared" si="30"/>
        <v>6</v>
      </c>
      <c r="M25" s="17">
        <f t="shared" si="30"/>
        <v>1</v>
      </c>
      <c r="N25" s="18">
        <f t="shared" si="30"/>
        <v>636193.41</v>
      </c>
      <c r="O25" s="18">
        <f t="shared" si="30"/>
        <v>769794.02610000002</v>
      </c>
      <c r="P25" s="19">
        <f t="shared" si="30"/>
        <v>1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25">
      <c r="A31" s="126" t="s">
        <v>10</v>
      </c>
      <c r="B31" s="131" t="s">
        <v>17</v>
      </c>
      <c r="C31" s="132"/>
      <c r="D31" s="132"/>
      <c r="E31" s="132"/>
      <c r="F31" s="133"/>
      <c r="G31" s="25"/>
      <c r="J31" s="137" t="s">
        <v>15</v>
      </c>
      <c r="K31" s="138"/>
      <c r="L31" s="131" t="s">
        <v>16</v>
      </c>
      <c r="M31" s="132"/>
      <c r="N31" s="132"/>
      <c r="O31" s="132"/>
      <c r="P31" s="133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">
      <c r="A32" s="127"/>
      <c r="B32" s="146"/>
      <c r="C32" s="147"/>
      <c r="D32" s="147"/>
      <c r="E32" s="147"/>
      <c r="F32" s="148"/>
      <c r="G32" s="25"/>
      <c r="J32" s="139"/>
      <c r="K32" s="140"/>
      <c r="L32" s="134"/>
      <c r="M32" s="135"/>
      <c r="N32" s="135"/>
      <c r="O32" s="135"/>
      <c r="P32" s="136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5" customHeight="1" thickBot="1" x14ac:dyDescent="0.3">
      <c r="A33" s="128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1"/>
      <c r="K33" s="142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18</v>
      </c>
      <c r="C34" s="8">
        <f t="shared" ref="C34:C45" si="32">IF(B34,B34/$B$46,"")</f>
        <v>0.5625</v>
      </c>
      <c r="D34" s="10">
        <f t="shared" ref="D34:D42" si="33">D13+I13+N13+S13+AC13+X13</f>
        <v>17395175.23</v>
      </c>
      <c r="E34" s="11">
        <f t="shared" ref="E34:E42" si="34">E13+J13+O13+T13+AD13+Y13</f>
        <v>21048162.028299998</v>
      </c>
      <c r="F34" s="21">
        <f t="shared" ref="F34:F42" si="35">IF(E34,E34/$E$46,"")</f>
        <v>0.9188536574135282</v>
      </c>
      <c r="J34" s="106" t="s">
        <v>3</v>
      </c>
      <c r="K34" s="107"/>
      <c r="L34" s="57">
        <f>B25</f>
        <v>2</v>
      </c>
      <c r="M34" s="8">
        <f t="shared" ref="M34:M39" si="36">IF(L34,L34/$L$40,"")</f>
        <v>6.25E-2</v>
      </c>
      <c r="N34" s="58">
        <f>D25</f>
        <v>1468029.8</v>
      </c>
      <c r="O34" s="58">
        <f>E25</f>
        <v>1776316.058</v>
      </c>
      <c r="P34" s="59">
        <f t="shared" ref="P34:P39" si="37">IF(O34,O34/$O$40,"")</f>
        <v>7.7544752098599609E-2</v>
      </c>
    </row>
    <row r="35" spans="1:33" s="25" customFormat="1" ht="30" customHeight="1" x14ac:dyDescent="0.3">
      <c r="A35" s="43" t="s">
        <v>18</v>
      </c>
      <c r="B35" s="12">
        <f t="shared" si="31"/>
        <v>3</v>
      </c>
      <c r="C35" s="8">
        <f t="shared" si="32"/>
        <v>9.375E-2</v>
      </c>
      <c r="D35" s="13">
        <f t="shared" si="33"/>
        <v>1412054.8</v>
      </c>
      <c r="E35" s="14">
        <f t="shared" si="34"/>
        <v>1708586.308</v>
      </c>
      <c r="F35" s="21">
        <f t="shared" si="35"/>
        <v>7.4588022270145771E-2</v>
      </c>
      <c r="J35" s="102" t="s">
        <v>1</v>
      </c>
      <c r="K35" s="103"/>
      <c r="L35" s="60">
        <f>G25</f>
        <v>24</v>
      </c>
      <c r="M35" s="8">
        <f t="shared" si="36"/>
        <v>0.75</v>
      </c>
      <c r="N35" s="61">
        <f>I25</f>
        <v>16827164.93</v>
      </c>
      <c r="O35" s="61">
        <f>J25</f>
        <v>20360869.562199999</v>
      </c>
      <c r="P35" s="59">
        <f t="shared" si="37"/>
        <v>0.88885003071492874</v>
      </c>
    </row>
    <row r="36" spans="1:33" ht="30" customHeight="1" x14ac:dyDescent="0.3">
      <c r="A36" s="43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5"/>
      <c r="J36" s="102" t="s">
        <v>2</v>
      </c>
      <c r="K36" s="103"/>
      <c r="L36" s="60">
        <f>L25</f>
        <v>6</v>
      </c>
      <c r="M36" s="8">
        <f t="shared" si="36"/>
        <v>0.1875</v>
      </c>
      <c r="N36" s="61">
        <f>N25</f>
        <v>636193.41</v>
      </c>
      <c r="O36" s="61">
        <f>O25</f>
        <v>769794.02610000002</v>
      </c>
      <c r="P36" s="59">
        <f t="shared" si="37"/>
        <v>3.3605217186471789E-2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5"/>
      <c r="J37" s="102" t="s">
        <v>34</v>
      </c>
      <c r="K37" s="103"/>
      <c r="L37" s="60">
        <f>Q25</f>
        <v>0</v>
      </c>
      <c r="M37" s="8" t="str">
        <f t="shared" si="36"/>
        <v/>
      </c>
      <c r="N37" s="61">
        <f>S25</f>
        <v>0</v>
      </c>
      <c r="O37" s="61">
        <f>T25</f>
        <v>0</v>
      </c>
      <c r="P37" s="59" t="str">
        <f t="shared" si="3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2" t="s">
        <v>5</v>
      </c>
      <c r="K38" s="103"/>
      <c r="L38" s="60">
        <f>V25</f>
        <v>0</v>
      </c>
      <c r="M38" s="8" t="str">
        <f t="shared" si="36"/>
        <v/>
      </c>
      <c r="N38" s="61">
        <f>X25</f>
        <v>0</v>
      </c>
      <c r="O38" s="61">
        <f>Y25</f>
        <v>0</v>
      </c>
      <c r="P38" s="59" t="str">
        <f t="shared" si="37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5"/>
      <c r="J39" s="102" t="s">
        <v>4</v>
      </c>
      <c r="K39" s="103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31"/>
        <v>3</v>
      </c>
      <c r="C40" s="8">
        <f t="shared" si="32"/>
        <v>9.375E-2</v>
      </c>
      <c r="D40" s="13">
        <f t="shared" si="33"/>
        <v>27296</v>
      </c>
      <c r="E40" s="23">
        <f t="shared" si="34"/>
        <v>33028.160000000003</v>
      </c>
      <c r="F40" s="21">
        <f t="shared" si="35"/>
        <v>1.4418382741844715E-3</v>
      </c>
      <c r="G40" s="25"/>
      <c r="J40" s="104" t="s">
        <v>0</v>
      </c>
      <c r="K40" s="105"/>
      <c r="L40" s="83">
        <f>SUM(L34:L39)</f>
        <v>32</v>
      </c>
      <c r="M40" s="17">
        <f>SUM(M34:M39)</f>
        <v>1</v>
      </c>
      <c r="N40" s="84">
        <f>SUM(N34:N39)</f>
        <v>18931388.140000001</v>
      </c>
      <c r="O40" s="85">
        <f>SUM(O34:O39)</f>
        <v>22906979.646299995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31"/>
        <v>6</v>
      </c>
      <c r="C41" s="8">
        <f t="shared" si="32"/>
        <v>0.1875</v>
      </c>
      <c r="D41" s="13">
        <f t="shared" si="33"/>
        <v>10512.11</v>
      </c>
      <c r="E41" s="23">
        <f t="shared" si="34"/>
        <v>12719.65</v>
      </c>
      <c r="F41" s="21">
        <f t="shared" si="35"/>
        <v>5.5527399056533918E-4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hidden="1" customHeight="1" x14ac:dyDescent="0.3">
      <c r="A42" s="46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25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25">
      <c r="A44" s="94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25">
      <c r="A45" s="94" t="s">
        <v>52</v>
      </c>
      <c r="B45" s="12">
        <f t="shared" ref="B45" si="42">B24+G24+L24+Q24+AA24+V24</f>
        <v>2</v>
      </c>
      <c r="C45" s="8">
        <f t="shared" si="32"/>
        <v>6.25E-2</v>
      </c>
      <c r="D45" s="13">
        <f t="shared" ref="D45" si="43">D24+I24+N24+S24+AC24+X24</f>
        <v>86350</v>
      </c>
      <c r="E45" s="14">
        <f t="shared" ref="E45" si="44">E24+J24+O24+T24+AD24+Y24</f>
        <v>104483.5</v>
      </c>
      <c r="F45" s="21">
        <f>IF(E45,E45/$E$46,"")</f>
        <v>4.5612080515763887E-3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">
      <c r="A46" s="64" t="s">
        <v>0</v>
      </c>
      <c r="B46" s="16">
        <f>SUM(B34:B45)</f>
        <v>32</v>
      </c>
      <c r="C46" s="17">
        <f>SUM(C34:C45)</f>
        <v>1</v>
      </c>
      <c r="D46" s="18">
        <f>SUM(D34:D45)</f>
        <v>18931388.140000001</v>
      </c>
      <c r="E46" s="18">
        <f>SUM(E34:E45)</f>
        <v>22906979.646299995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25">
      <c r="B48" s="26"/>
      <c r="H48" s="26"/>
      <c r="N48" s="26"/>
    </row>
    <row r="49" spans="2:14" s="25" customForma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2:21" s="25" customFormat="1" x14ac:dyDescent="0.25">
      <c r="B97" s="26"/>
      <c r="H97" s="26"/>
      <c r="N97" s="26"/>
    </row>
    <row r="98" spans="2:21" s="25" customFormat="1" x14ac:dyDescent="0.25">
      <c r="B98" s="26"/>
      <c r="H98" s="26"/>
      <c r="N98" s="26"/>
    </row>
    <row r="99" spans="2:21" s="25" customFormat="1" x14ac:dyDescent="0.25">
      <c r="B99" s="26"/>
      <c r="H99" s="26"/>
      <c r="N99" s="26"/>
    </row>
    <row r="100" spans="2:21" s="25" customFormat="1" x14ac:dyDescent="0.25">
      <c r="B100" s="26"/>
      <c r="H100" s="26"/>
      <c r="N100" s="26"/>
    </row>
    <row r="101" spans="2:21" s="25" customFormat="1" x14ac:dyDescent="0.25">
      <c r="B101" s="26"/>
      <c r="H101" s="26"/>
      <c r="N101" s="26"/>
    </row>
    <row r="102" spans="2:21" s="25" customFormat="1" x14ac:dyDescent="0.25">
      <c r="B102" s="26"/>
      <c r="H102" s="26"/>
      <c r="N102" s="26"/>
    </row>
    <row r="103" spans="2:21" s="25" customFormat="1" x14ac:dyDescent="0.25">
      <c r="B103" s="26"/>
      <c r="H103" s="26"/>
      <c r="N103" s="26"/>
    </row>
    <row r="104" spans="2:21" s="25" customFormat="1" x14ac:dyDescent="0.25">
      <c r="B104" s="26"/>
      <c r="H104" s="26"/>
      <c r="N104" s="26"/>
    </row>
    <row r="105" spans="2:21" s="25" customFormat="1" x14ac:dyDescent="0.25">
      <c r="B105" s="26"/>
      <c r="H105" s="26"/>
      <c r="N105" s="26"/>
    </row>
    <row r="106" spans="2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opLeftCell="A29" zoomScale="80" zoomScaleNormal="80" workbookViewId="0">
      <selection activeCell="J20" sqref="J20"/>
    </sheetView>
  </sheetViews>
  <sheetFormatPr defaultColWidth="9.140625" defaultRowHeight="15" x14ac:dyDescent="0.25"/>
  <cols>
    <col min="1" max="1" width="30.42578125" style="27" customWidth="1"/>
    <col min="2" max="2" width="11.140625" style="62" customWidth="1"/>
    <col min="3" max="3" width="10.7109375" style="27" customWidth="1"/>
    <col min="4" max="4" width="19.140625" style="27" customWidth="1"/>
    <col min="5" max="5" width="19.7109375" style="27" customWidth="1"/>
    <col min="6" max="6" width="11.42578125" style="27" customWidth="1"/>
    <col min="7" max="7" width="9.28515625" style="27" customWidth="1"/>
    <col min="8" max="8" width="10.85546875" style="62" customWidth="1"/>
    <col min="9" max="9" width="17.28515625" style="27" customWidth="1"/>
    <col min="10" max="10" width="20" style="27" customWidth="1"/>
    <col min="11" max="11" width="11.42578125" style="27" customWidth="1"/>
    <col min="12" max="12" width="11.7109375" style="27" customWidth="1"/>
    <col min="13" max="13" width="10.7109375" style="27" customWidth="1"/>
    <col min="14" max="14" width="20.140625" style="62" customWidth="1"/>
    <col min="15" max="15" width="19.7109375" style="27" customWidth="1"/>
    <col min="16" max="16" width="11.42578125" style="27" customWidth="1"/>
    <col min="17" max="17" width="9.140625" style="27" customWidth="1"/>
    <col min="18" max="18" width="11" style="27" customWidth="1"/>
    <col min="19" max="19" width="18.85546875" style="27" customWidth="1"/>
    <col min="20" max="20" width="19.5703125" style="27" customWidth="1"/>
    <col min="21" max="21" width="11.140625" style="27" customWidth="1"/>
    <col min="22" max="22" width="9" style="27" customWidth="1"/>
    <col min="23" max="23" width="10" style="27" customWidth="1"/>
    <col min="24" max="24" width="19" style="27" customWidth="1"/>
    <col min="25" max="25" width="15.42578125" style="27" customWidth="1"/>
    <col min="26" max="26" width="9.7109375" style="27" customWidth="1"/>
    <col min="27" max="27" width="9.140625" style="27" customWidth="1"/>
    <col min="28" max="28" width="10.85546875" style="27" customWidth="1"/>
    <col min="29" max="29" width="18.140625" style="27" customWidth="1"/>
    <col min="30" max="30" width="18.85546875" style="27" customWidth="1"/>
    <col min="31" max="31" width="10.85546875" style="27" customWidth="1"/>
    <col min="32" max="16384" width="9.140625" style="27"/>
  </cols>
  <sheetData>
    <row r="1" spans="1:31" ht="14.45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5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5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5" x14ac:dyDescent="0.3">
      <c r="B4" s="26"/>
      <c r="H4" s="26"/>
      <c r="N4" s="26"/>
    </row>
    <row r="5" spans="1:31" s="25" customFormat="1" ht="30.75" customHeight="1" x14ac:dyDescent="0.25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53</v>
      </c>
      <c r="B7" s="31" t="s">
        <v>60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Cementiris de Barcelona SA (CBSA)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2" t="s">
        <v>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4"/>
    </row>
    <row r="11" spans="1:31" ht="30" customHeight="1" thickBot="1" x14ac:dyDescent="0.3">
      <c r="A11" s="155" t="s">
        <v>10</v>
      </c>
      <c r="B11" s="111" t="s">
        <v>3</v>
      </c>
      <c r="C11" s="112"/>
      <c r="D11" s="112"/>
      <c r="E11" s="112"/>
      <c r="F11" s="113"/>
      <c r="G11" s="114" t="s">
        <v>1</v>
      </c>
      <c r="H11" s="115"/>
      <c r="I11" s="115"/>
      <c r="J11" s="115"/>
      <c r="K11" s="116"/>
      <c r="L11" s="129" t="s">
        <v>2</v>
      </c>
      <c r="M11" s="130"/>
      <c r="N11" s="130"/>
      <c r="O11" s="130"/>
      <c r="P11" s="130"/>
      <c r="Q11" s="117" t="s">
        <v>34</v>
      </c>
      <c r="R11" s="118"/>
      <c r="S11" s="118"/>
      <c r="T11" s="118"/>
      <c r="U11" s="119"/>
      <c r="V11" s="120" t="s">
        <v>4</v>
      </c>
      <c r="W11" s="121"/>
      <c r="X11" s="121"/>
      <c r="Y11" s="121"/>
      <c r="Z11" s="122"/>
      <c r="AA11" s="123" t="s">
        <v>5</v>
      </c>
      <c r="AB11" s="124"/>
      <c r="AC11" s="124"/>
      <c r="AD11" s="124"/>
      <c r="AE11" s="125"/>
    </row>
    <row r="12" spans="1:31" ht="39" customHeight="1" thickBot="1" x14ac:dyDescent="0.3">
      <c r="A12" s="156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2023'!B13+'CONTRACTACIO 2n TR 2023'!B13+'CONTRACTACIO 3r TR 2023'!B13+'CONTRACTACIO 4t TR 2023'!B13</f>
        <v>55</v>
      </c>
      <c r="C13" s="20">
        <f t="shared" ref="C13:C24" si="0">IF(B13,B13/$B$25,"")</f>
        <v>0.88709677419354838</v>
      </c>
      <c r="D13" s="10">
        <f>'CONTRACTACIO 1r TR 2023'!D13+'CONTRACTACIO 2n TR 2023'!D13+'CONTRACTACIO 3r TR 2023'!D13+'CONTRACTACIO 4t TR 2023'!D13</f>
        <v>209664142.50999999</v>
      </c>
      <c r="E13" s="10">
        <f>'CONTRACTACIO 1r TR 2023'!E13+'CONTRACTACIO 2n TR 2023'!E13+'CONTRACTACIO 3r TR 2023'!E13+'CONTRACTACIO 4t TR 2023'!E13</f>
        <v>253693612.43709999</v>
      </c>
      <c r="F13" s="21">
        <f t="shared" ref="F13:F24" si="1">IF(E13,E13/$E$25,"")</f>
        <v>0.98132680003141282</v>
      </c>
      <c r="G13" s="9">
        <f>'CONTRACTACIO 1r TR 2023'!G13+'CONTRACTACIO 2n TR 2023'!G13+'CONTRACTACIO 3r TR 2023'!G13+'CONTRACTACIO 4t TR 2023'!G13</f>
        <v>39</v>
      </c>
      <c r="H13" s="20">
        <f t="shared" ref="H13:H24" si="2">IF(G13,G13/$G$25,"")</f>
        <v>0.41489361702127658</v>
      </c>
      <c r="I13" s="10">
        <f>'CONTRACTACIO 1r TR 2023'!I13+'CONTRACTACIO 2n TR 2023'!I13+'CONTRACTACIO 3r TR 2023'!I13+'CONTRACTACIO 4t TR 2023'!I13</f>
        <v>23043228.990000002</v>
      </c>
      <c r="J13" s="10">
        <f>'CONTRACTACIO 1r TR 2023'!J13+'CONTRACTACIO 2n TR 2023'!J13+'CONTRACTACIO 3r TR 2023'!J13+'CONTRACTACIO 4t TR 2023'!J13</f>
        <v>27882307.0779</v>
      </c>
      <c r="K13" s="21">
        <f t="shared" ref="K13:K24" si="3">IF(J13,J13/$J$25,"")</f>
        <v>0.94312953617458317</v>
      </c>
      <c r="L13" s="9">
        <f>'CONTRACTACIO 1r TR 2023'!L13+'CONTRACTACIO 2n TR 2023'!L13+'CONTRACTACIO 3r TR 2023'!L13+'CONTRACTACIO 4t TR 2023'!L13</f>
        <v>25</v>
      </c>
      <c r="M13" s="20">
        <f t="shared" ref="M13:M24" si="4">IF(L13,L13/$L$25,"")</f>
        <v>0.59523809523809523</v>
      </c>
      <c r="N13" s="10">
        <f>'CONTRACTACIO 1r TR 2023'!N13+'CONTRACTACIO 2n TR 2023'!N13+'CONTRACTACIO 3r TR 2023'!N13+'CONTRACTACIO 4t TR 2023'!N13</f>
        <v>1673571.4300000002</v>
      </c>
      <c r="O13" s="10">
        <f>'CONTRACTACIO 1r TR 2023'!O13+'CONTRACTACIO 2n TR 2023'!O13+'CONTRACTACIO 3r TR 2023'!O13+'CONTRACTACIO 4t TR 2023'!O13</f>
        <v>2025021.4303000001</v>
      </c>
      <c r="P13" s="21">
        <f t="shared" ref="P13:P24" si="5">IF(O13,O13/$O$25,"")</f>
        <v>0.9230469832875422</v>
      </c>
      <c r="Q13" s="9">
        <f>'CONTRACTACIO 1r TR 2023'!Q13+'CONTRACTACIO 2n TR 2023'!Q13+'CONTRACTACIO 3r TR 2023'!Q13+'CONTRACTACIO 4t TR 2023'!Q13</f>
        <v>0</v>
      </c>
      <c r="R13" s="20" t="str">
        <f t="shared" ref="R13:R24" si="6">IF(Q13,Q13/$Q$25,"")</f>
        <v/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2023'!B14+'CONTRACTACIO 2n TR 2023'!B14+'CONTRACTACIO 3r TR 2023'!B14+'CONTRACTACIO 4t TR 2023'!B14</f>
        <v>5</v>
      </c>
      <c r="C14" s="20">
        <f t="shared" si="0"/>
        <v>8.0645161290322578E-2</v>
      </c>
      <c r="D14" s="13">
        <f>'CONTRACTACIO 1r TR 2023'!D14+'CONTRACTACIO 2n TR 2023'!D14+'CONTRACTACIO 3r TR 2023'!D14+'CONTRACTACIO 4t TR 2023'!D14</f>
        <v>3662249.04</v>
      </c>
      <c r="E14" s="13">
        <f>'CONTRACTACIO 1r TR 2023'!E14+'CONTRACTACIO 2n TR 2023'!E14+'CONTRACTACIO 3r TR 2023'!E14+'CONTRACTACIO 4t TR 2023'!E14</f>
        <v>4431321.3383999998</v>
      </c>
      <c r="F14" s="21">
        <f t="shared" si="1"/>
        <v>1.7141048003331816E-2</v>
      </c>
      <c r="G14" s="9">
        <f>'CONTRACTACIO 1r TR 2023'!G14+'CONTRACTACIO 2n TR 2023'!G14+'CONTRACTACIO 3r TR 2023'!G14+'CONTRACTACIO 4t TR 2023'!G14</f>
        <v>5</v>
      </c>
      <c r="H14" s="20">
        <f t="shared" si="2"/>
        <v>5.3191489361702128E-2</v>
      </c>
      <c r="I14" s="13">
        <f>'CONTRACTACIO 1r TR 2023'!I14+'CONTRACTACIO 2n TR 2023'!I14+'CONTRACTACIO 3r TR 2023'!I14+'CONTRACTACIO 4t TR 2023'!I14</f>
        <v>63795</v>
      </c>
      <c r="J14" s="13">
        <f>'CONTRACTACIO 1r TR 2023'!J14+'CONTRACTACIO 2n TR 2023'!J14+'CONTRACTACIO 3r TR 2023'!J14+'CONTRACTACIO 4t TR 2023'!J14</f>
        <v>77191.95</v>
      </c>
      <c r="K14" s="21">
        <f t="shared" si="3"/>
        <v>2.6110467758823212E-3</v>
      </c>
      <c r="L14" s="9">
        <f>'CONTRACTACIO 1r TR 2023'!L14+'CONTRACTACIO 2n TR 2023'!L14+'CONTRACTACIO 3r TR 2023'!L14+'CONTRACTACIO 4t TR 2023'!L14</f>
        <v>4</v>
      </c>
      <c r="M14" s="20">
        <f t="shared" si="4"/>
        <v>9.5238095238095233E-2</v>
      </c>
      <c r="N14" s="13">
        <f>'CONTRACTACIO 1r TR 2023'!N14+'CONTRACTACIO 2n TR 2023'!N14+'CONTRACTACIO 3r TR 2023'!N14+'CONTRACTACIO 4t TR 2023'!N14</f>
        <v>55674.11</v>
      </c>
      <c r="O14" s="13">
        <f>'CONTRACTACIO 1r TR 2023'!O14+'CONTRACTACIO 2n TR 2023'!O14+'CONTRACTACIO 3r TR 2023'!O14+'CONTRACTACIO 4t TR 2023'!O14</f>
        <v>67365.6731</v>
      </c>
      <c r="P14" s="21">
        <f t="shared" si="5"/>
        <v>3.0706678162352941E-2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0</v>
      </c>
      <c r="C15" s="20" t="str">
        <f t="shared" si="0"/>
        <v/>
      </c>
      <c r="D15" s="13">
        <f>'CONTRACTACIO 1r TR 2023'!D15+'CONTRACTACIO 2n TR 2023'!D15+'CONTRACTACIO 3r TR 2023'!D15+'CONTRACTACIO 4t TR 2023'!D15</f>
        <v>0</v>
      </c>
      <c r="E15" s="13">
        <f>'CONTRACTACIO 1r TR 2023'!E15+'CONTRACTACIO 2n TR 2023'!E15+'CONTRACTACIO 3r TR 2023'!E15+'CONTRACTACIO 4t TR 2023'!E15</f>
        <v>0</v>
      </c>
      <c r="F15" s="21" t="str">
        <f t="shared" si="1"/>
        <v/>
      </c>
      <c r="G15" s="9">
        <f>'CONTRACTACIO 1r TR 2023'!G15+'CONTRACTACIO 2n TR 2023'!G15+'CONTRACTACIO 3r TR 2023'!G15+'CONTRACTACIO 4t TR 2023'!G15</f>
        <v>1</v>
      </c>
      <c r="H15" s="20">
        <f t="shared" si="2"/>
        <v>1.0638297872340425E-2</v>
      </c>
      <c r="I15" s="13">
        <f>'CONTRACTACIO 1r TR 2023'!I15+'CONTRACTACIO 2n TR 2023'!I15+'CONTRACTACIO 3r TR 2023'!I15+'CONTRACTACIO 4t TR 2023'!I15</f>
        <v>2400</v>
      </c>
      <c r="J15" s="13">
        <f>'CONTRACTACIO 1r TR 2023'!J15+'CONTRACTACIO 2n TR 2023'!J15+'CONTRACTACIO 3r TR 2023'!J15+'CONTRACTACIO 4t TR 2023'!J15</f>
        <v>2904</v>
      </c>
      <c r="K15" s="21">
        <f t="shared" si="3"/>
        <v>9.8228893520143747E-5</v>
      </c>
      <c r="L15" s="9">
        <f>'CONTRACTACIO 1r TR 2023'!L15+'CONTRACTACIO 2n TR 2023'!L15+'CONTRACTACIO 3r TR 2023'!L15+'CONTRACTACIO 4t TR 2023'!L15</f>
        <v>1</v>
      </c>
      <c r="M15" s="20">
        <f t="shared" si="4"/>
        <v>2.3809523809523808E-2</v>
      </c>
      <c r="N15" s="13">
        <f>'CONTRACTACIO 1r TR 2023'!N15+'CONTRACTACIO 2n TR 2023'!N15+'CONTRACTACIO 3r TR 2023'!N15+'CONTRACTACIO 4t TR 2023'!N15</f>
        <v>59500</v>
      </c>
      <c r="O15" s="13">
        <f>'CONTRACTACIO 1r TR 2023'!O15+'CONTRACTACIO 2n TR 2023'!O15+'CONTRACTACIO 3r TR 2023'!O15+'CONTRACTACIO 4t TR 2023'!O15</f>
        <v>71995</v>
      </c>
      <c r="P15" s="21">
        <f t="shared" si="5"/>
        <v>3.2816821870345118E-2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0</v>
      </c>
      <c r="H16" s="20" t="str">
        <f t="shared" si="2"/>
        <v/>
      </c>
      <c r="I16" s="13">
        <f>'CONTRACTACIO 1r TR 2023'!I16+'CONTRACTACIO 2n TR 2023'!I16+'CONTRACTACIO 3r TR 2023'!I16+'CONTRACTACIO 4t TR 2023'!I16</f>
        <v>0</v>
      </c>
      <c r="J16" s="13">
        <f>'CONTRACTACIO 1r TR 2023'!J16+'CONTRACTACIO 2n TR 2023'!J16+'CONTRACTACIO 3r TR 2023'!J16+'CONTRACTACIO 4t TR 2023'!J16</f>
        <v>0</v>
      </c>
      <c r="K16" s="21" t="str">
        <f t="shared" si="3"/>
        <v/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0</v>
      </c>
      <c r="R16" s="20" t="str">
        <f t="shared" si="6"/>
        <v/>
      </c>
      <c r="S16" s="13">
        <f>'CONTRACTACIO 1r TR 2023'!S16+'CONTRACTACIO 2n TR 2023'!S16+'CONTRACTACIO 3r TR 2023'!S16+'CONTRACTACIO 4t TR 2023'!S16</f>
        <v>0</v>
      </c>
      <c r="T16" s="13">
        <f>'CONTRACTACIO 1r TR 2023'!T16+'CONTRACTACIO 2n TR 2023'!T16+'CONTRACTACIO 3r TR 2023'!T16+'CONTRACTACIO 4t TR 2023'!T16</f>
        <v>0</v>
      </c>
      <c r="U16" s="21" t="str">
        <f t="shared" si="7"/>
        <v/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4</v>
      </c>
      <c r="H18" s="20">
        <f t="shared" si="2"/>
        <v>4.2553191489361701E-2</v>
      </c>
      <c r="I18" s="13">
        <f>'CONTRACTACIO 1r TR 2023'!I18+'CONTRACTACIO 2n TR 2023'!I18+'CONTRACTACIO 3r TR 2023'!I18+'CONTRACTACIO 4t TR 2023'!I18</f>
        <v>655708.9</v>
      </c>
      <c r="J18" s="13">
        <f>'CONTRACTACIO 1r TR 2023'!J18+'CONTRACTACIO 2n TR 2023'!J18+'CONTRACTACIO 3r TR 2023'!J18+'CONTRACTACIO 4t TR 2023'!J18</f>
        <v>793407.76899999997</v>
      </c>
      <c r="K18" s="21">
        <f t="shared" si="3"/>
        <v>2.6837316549296077E-2</v>
      </c>
      <c r="L18" s="9">
        <f>'CONTRACTACIO 1r TR 2023'!L18+'CONTRACTACIO 2n TR 2023'!L18+'CONTRACTACIO 3r TR 2023'!L18+'CONTRACTACIO 4t TR 2023'!L18</f>
        <v>0</v>
      </c>
      <c r="M18" s="20" t="str">
        <f t="shared" si="4"/>
        <v/>
      </c>
      <c r="N18" s="13">
        <f>'CONTRACTACIO 1r TR 2023'!N18+'CONTRACTACIO 2n TR 2023'!N18+'CONTRACTACIO 3r TR 2023'!N18+'CONTRACTACIO 4t TR 2023'!N18</f>
        <v>0</v>
      </c>
      <c r="O18" s="13">
        <f>'CONTRACTACIO 1r TR 2023'!O18+'CONTRACTACIO 2n TR 2023'!O18+'CONTRACTACIO 3r TR 2023'!O18+'CONTRACTACIO 4t TR 2023'!O18</f>
        <v>0</v>
      </c>
      <c r="P18" s="21" t="str">
        <f t="shared" si="5"/>
        <v/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0</v>
      </c>
      <c r="AB18" s="20" t="str">
        <f t="shared" si="10"/>
        <v/>
      </c>
      <c r="AC18" s="13">
        <f>'CONTRACTACIO 1r TR 2023'!X18+'CONTRACTACIO 2n TR 2023'!X18+'CONTRACTACIO 3r TR 2023'!X18+'CONTRACTACIO 4t TR 2023'!X18</f>
        <v>0</v>
      </c>
      <c r="AD18" s="13">
        <f>'CONTRACTACIO 1r TR 2023'!Y18+'CONTRACTACIO 2n TR 2023'!Y18+'CONTRACTACIO 3r TR 2023'!Y18+'CONTRACTACIO 4t TR 2023'!Y18</f>
        <v>0</v>
      </c>
      <c r="AE18" s="21" t="str">
        <f t="shared" si="11"/>
        <v/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0</v>
      </c>
      <c r="C19" s="20" t="str">
        <f t="shared" si="0"/>
        <v/>
      </c>
      <c r="D19" s="13">
        <f>'CONTRACTACIO 1r TR 2023'!D19+'CONTRACTACIO 2n TR 2023'!D19+'CONTRACTACIO 3r TR 2023'!D19+'CONTRACTACIO 4t TR 2023'!D19</f>
        <v>0</v>
      </c>
      <c r="E19" s="13">
        <f>'CONTRACTACIO 1r TR 2023'!E19+'CONTRACTACIO 2n TR 2023'!E19+'CONTRACTACIO 3r TR 2023'!E19+'CONTRACTACIO 4t TR 2023'!E19</f>
        <v>0</v>
      </c>
      <c r="F19" s="21" t="str">
        <f t="shared" si="1"/>
        <v/>
      </c>
      <c r="G19" s="9">
        <f>'CONTRACTACIO 1r TR 2023'!G19+'CONTRACTACIO 2n TR 2023'!G19+'CONTRACTACIO 3r TR 2023'!G19+'CONTRACTACIO 4t TR 2023'!G19</f>
        <v>19</v>
      </c>
      <c r="H19" s="20">
        <f t="shared" si="2"/>
        <v>0.20212765957446807</v>
      </c>
      <c r="I19" s="13">
        <f>'CONTRACTACIO 1r TR 2023'!I19+'CONTRACTACIO 2n TR 2023'!I19+'CONTRACTACIO 3r TR 2023'!I19+'CONTRACTACIO 4t TR 2023'!I19</f>
        <v>265644.63</v>
      </c>
      <c r="J19" s="13">
        <f>'CONTRACTACIO 1r TR 2023'!J19+'CONTRACTACIO 2n TR 2023'!J19+'CONTRACTACIO 3r TR 2023'!J19+'CONTRACTACIO 4t TR 2023'!J19</f>
        <v>321430</v>
      </c>
      <c r="K19" s="21">
        <f t="shared" si="3"/>
        <v>1.0872490786563294E-2</v>
      </c>
      <c r="L19" s="9">
        <f>'CONTRACTACIO 1r TR 2023'!L19+'CONTRACTACIO 2n TR 2023'!L19+'CONTRACTACIO 3r TR 2023'!L19+'CONTRACTACIO 4t TR 2023'!L19</f>
        <v>0</v>
      </c>
      <c r="M19" s="20" t="str">
        <f t="shared" si="4"/>
        <v/>
      </c>
      <c r="N19" s="13">
        <f>'CONTRACTACIO 1r TR 2023'!N19+'CONTRACTACIO 2n TR 2023'!N19+'CONTRACTACIO 3r TR 2023'!N19+'CONTRACTACIO 4t TR 2023'!N19</f>
        <v>0</v>
      </c>
      <c r="O19" s="13">
        <f>'CONTRACTACIO 1r TR 2023'!O19+'CONTRACTACIO 2n TR 2023'!O19+'CONTRACTACIO 3r TR 2023'!O19+'CONTRACTACIO 4t TR 2023'!O19</f>
        <v>0</v>
      </c>
      <c r="P19" s="21" t="str">
        <f t="shared" si="5"/>
        <v/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0</v>
      </c>
      <c r="AB19" s="20" t="str">
        <f t="shared" si="10"/>
        <v/>
      </c>
      <c r="AC19" s="13">
        <f>'CONTRACTACIO 1r TR 2023'!X19+'CONTRACTACIO 2n TR 2023'!X19+'CONTRACTACIO 3r TR 2023'!X19+'CONTRACTACIO 4t TR 2023'!X19</f>
        <v>0</v>
      </c>
      <c r="AD19" s="13">
        <f>'CONTRACTACIO 1r TR 2023'!Y19+'CONTRACTACIO 2n TR 2023'!Y19+'CONTRACTACIO 3r TR 2023'!Y19+'CONTRACTACIO 4t TR 2023'!Y19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0</v>
      </c>
      <c r="C20" s="20" t="str">
        <f t="shared" si="0"/>
        <v/>
      </c>
      <c r="D20" s="13">
        <f>'CONTRACTACIO 1r TR 2023'!D20+'CONTRACTACIO 2n TR 2023'!D20+'CONTRACTACIO 3r TR 2023'!D20+'CONTRACTACIO 4t TR 2023'!D20</f>
        <v>0</v>
      </c>
      <c r="E20" s="13">
        <f>'CONTRACTACIO 1r TR 2023'!E20+'CONTRACTACIO 2n TR 2023'!E20+'CONTRACTACIO 3r TR 2023'!E20+'CONTRACTACIO 4t TR 2023'!E20</f>
        <v>0</v>
      </c>
      <c r="F20" s="21" t="str">
        <f t="shared" si="1"/>
        <v/>
      </c>
      <c r="G20" s="9">
        <f>'CONTRACTACIO 1r TR 2023'!G20+'CONTRACTACIO 2n TR 2023'!G20+'CONTRACTACIO 3r TR 2023'!G20+'CONTRACTACIO 4t TR 2023'!G20</f>
        <v>20</v>
      </c>
      <c r="H20" s="20">
        <f t="shared" si="2"/>
        <v>0.21276595744680851</v>
      </c>
      <c r="I20" s="13">
        <f>'CONTRACTACIO 1r TR 2023'!I20+'CONTRACTACIO 2n TR 2023'!I20+'CONTRACTACIO 3r TR 2023'!I20+'CONTRACTACIO 4t TR 2023'!I20</f>
        <v>70569.61</v>
      </c>
      <c r="J20" s="13">
        <f>'CONTRACTACIO 1r TR 2023'!J20+'CONTRACTACIO 2n TR 2023'!J20+'CONTRACTACIO 3r TR 2023'!J20+'CONTRACTACIO 4t TR 2023'!J20</f>
        <v>85389.216099999991</v>
      </c>
      <c r="K20" s="21">
        <f t="shared" si="3"/>
        <v>2.8883223884488443E-3</v>
      </c>
      <c r="L20" s="9">
        <f>'CONTRACTACIO 1r TR 2023'!L20+'CONTRACTACIO 2n TR 2023'!L20+'CONTRACTACIO 3r TR 2023'!L20+'CONTRACTACIO 4t TR 2023'!L20</f>
        <v>12</v>
      </c>
      <c r="M20" s="20">
        <f t="shared" si="4"/>
        <v>0.2857142857142857</v>
      </c>
      <c r="N20" s="13">
        <f>'CONTRACTACIO 1r TR 2023'!N20+'CONTRACTACIO 2n TR 2023'!N20+'CONTRACTACIO 3r TR 2023'!N20+'CONTRACTACIO 4t TR 2023'!N20</f>
        <v>24348.989999999998</v>
      </c>
      <c r="O20" s="13">
        <f>'CONTRACTACIO 1r TR 2023'!O20+'CONTRACTACIO 2n TR 2023'!O20+'CONTRACTACIO 3r TR 2023'!O20+'CONTRACTACIO 4t TR 2023'!O20</f>
        <v>29462.2696</v>
      </c>
      <c r="P20" s="21">
        <f t="shared" si="5"/>
        <v>1.3429516679759486E-2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0</v>
      </c>
      <c r="AB20" s="20" t="str">
        <f t="shared" si="10"/>
        <v/>
      </c>
      <c r="AC20" s="13">
        <f>'CONTRACTACIO 1r TR 2023'!X20+'CONTRACTACIO 2n TR 2023'!X20+'CONTRACTACIO 3r TR 2023'!X20+'CONTRACTACIO 4t TR 2023'!X20</f>
        <v>0</v>
      </c>
      <c r="AD20" s="13">
        <f>'CONTRACTACIO 1r TR 2023'!Y20+'CONTRACTACIO 2n TR 2023'!Y20+'CONTRACTACIO 3r TR 2023'!Y20+'CONTRACTACIO 4t TR 2023'!Y20</f>
        <v>0</v>
      </c>
      <c r="AE20" s="21" t="str">
        <f t="shared" si="11"/>
        <v/>
      </c>
    </row>
    <row r="21" spans="1:31" s="42" customFormat="1" ht="39.950000000000003" hidden="1" customHeight="1" x14ac:dyDescent="0.3">
      <c r="A21" s="46" t="s">
        <v>35</v>
      </c>
      <c r="B21" s="9">
        <f>'CONTRACTACIO 1r TR 2023'!B21+'CONTRACTACIO 2n TR 2023'!B21+'CONTRACTACIO 3r TR 2023'!B21+'CONTRACTACIO 4t TR 2023'!B21</f>
        <v>0</v>
      </c>
      <c r="C21" s="20" t="str">
        <f t="shared" si="0"/>
        <v/>
      </c>
      <c r="D21" s="13">
        <f>'CONTRACTACIO 1r TR 2023'!D21+'CONTRACTACIO 2n TR 2023'!D21+'CONTRACTACIO 3r TR 2023'!D21+'CONTRACTACIO 4t TR 2023'!D21</f>
        <v>0</v>
      </c>
      <c r="E21" s="13">
        <f>'CONTRACTACIO 1r TR 2023'!E21+'CONTRACTACIO 2n TR 2023'!E21+'CONTRACTACIO 3r TR 2023'!E21+'CONTRACTACIO 4t TR 2023'!E21</f>
        <v>0</v>
      </c>
      <c r="F21" s="21" t="str">
        <f t="shared" si="1"/>
        <v/>
      </c>
      <c r="G21" s="9">
        <f>'CONTRACTACIO 1r TR 2023'!G21+'CONTRACTACIO 2n TR 2023'!G21+'CONTRACTACIO 3r TR 2023'!G21+'CONTRACTACIO 4t TR 2023'!G21</f>
        <v>0</v>
      </c>
      <c r="H21" s="20" t="str">
        <f t="shared" si="2"/>
        <v/>
      </c>
      <c r="I21" s="13">
        <f>'CONTRACTACIO 1r TR 2023'!I21+'CONTRACTACIO 2n TR 2023'!I21+'CONTRACTACIO 3r TR 2023'!I21+'CONTRACTACIO 4t TR 2023'!I21</f>
        <v>0</v>
      </c>
      <c r="J21" s="13">
        <f>'CONTRACTACIO 1r TR 2023'!J21+'CONTRACTACIO 2n TR 2023'!J21+'CONTRACTACIO 3r TR 2023'!J21+'CONTRACTACIO 4t TR 2023'!J21</f>
        <v>0</v>
      </c>
      <c r="K21" s="21" t="str">
        <f t="shared" si="3"/>
        <v/>
      </c>
      <c r="L21" s="9">
        <f>'CONTRACTACIO 1r TR 2023'!L21+'CONTRACTACIO 2n TR 2023'!L21+'CONTRACTACIO 3r TR 2023'!L21+'CONTRACTACIO 4t TR 2023'!L21</f>
        <v>0</v>
      </c>
      <c r="M21" s="20" t="str">
        <f t="shared" si="4"/>
        <v/>
      </c>
      <c r="N21" s="13">
        <f>'CONTRACTACIO 1r TR 2023'!N21+'CONTRACTACIO 2n TR 2023'!N21+'CONTRACTACIO 3r TR 2023'!N21+'CONTRACTACIO 4t TR 2023'!N21</f>
        <v>0</v>
      </c>
      <c r="O21" s="13">
        <f>'CONTRACTACIO 1r TR 2023'!O21+'CONTRACTACIO 2n TR 2023'!O21+'CONTRACTACIO 3r TR 2023'!O21+'CONTRACTACIO 4t TR 2023'!O21</f>
        <v>0</v>
      </c>
      <c r="P21" s="21" t="str">
        <f t="shared" si="5"/>
        <v/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0</v>
      </c>
      <c r="AB21" s="20" t="str">
        <f t="shared" si="10"/>
        <v/>
      </c>
      <c r="AC21" s="13">
        <f>'CONTRACTACIO 1r TR 2023'!X21+'CONTRACTACIO 2n TR 2023'!X21+'CONTRACTACIO 3r TR 2023'!X21+'CONTRACTACIO 4t TR 2023'!X21</f>
        <v>0</v>
      </c>
      <c r="AD21" s="13">
        <f>'CONTRACTACIO 1r TR 2023'!Y21+'CONTRACTACIO 2n TR 2023'!Y21+'CONTRACTACIO 3r TR 2023'!Y21+'CONTRACTACIO 4t TR 2023'!Y21</f>
        <v>0</v>
      </c>
      <c r="AE21" s="21" t="str">
        <f t="shared" si="11"/>
        <v/>
      </c>
    </row>
    <row r="22" spans="1:31" s="42" customFormat="1" ht="39.950000000000003" customHeight="1" x14ac:dyDescent="0.3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50000000000003" customHeight="1" x14ac:dyDescent="0.25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0</v>
      </c>
      <c r="H23" s="66" t="str">
        <f t="shared" si="2"/>
        <v/>
      </c>
      <c r="I23" s="77">
        <f>'CONTRACTACIO 1r TR 2023'!I23+'CONTRACTACIO 2n TR 2023'!I23+'CONTRACTACIO 3r TR 2023'!I23+'CONTRACTACIO 4t TR 2023'!I23</f>
        <v>0</v>
      </c>
      <c r="J23" s="78">
        <f>'CONTRACTACIO 1r TR 2023'!J23+'CONTRACTACIO 2n TR 2023'!J23+'CONTRACTACIO 3r TR 2023'!J23+'CONTRACTACIO 4t TR 2023'!J23</f>
        <v>0</v>
      </c>
      <c r="K23" s="67" t="str">
        <f t="shared" si="3"/>
        <v/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25">
      <c r="A24" s="97" t="s">
        <v>52</v>
      </c>
      <c r="B24" s="81">
        <f>'CONTRACTACIO 1r TR 2023'!B24+'CONTRACTACIO 2n TR 2023'!B24+'CONTRACTACIO 3r TR 2023'!B24+'CONTRACTACIO 4t TR 2023'!B24</f>
        <v>2</v>
      </c>
      <c r="C24" s="66">
        <f t="shared" si="0"/>
        <v>3.2258064516129031E-2</v>
      </c>
      <c r="D24" s="77">
        <f>'CONTRACTACIO 1r TR 2023'!D24+'CONTRACTACIO 2n TR 2023'!D24+'CONTRACTACIO 3r TR 2023'!D24+'CONTRACTACIO 4t TR 2023'!D24</f>
        <v>327350</v>
      </c>
      <c r="E24" s="78">
        <f>'CONTRACTACIO 1r TR 2023'!E24+'CONTRACTACIO 2n TR 2023'!E24+'CONTRACTACIO 3r TR 2023'!E24+'CONTRACTACIO 4t TR 2023'!E24</f>
        <v>396093.5</v>
      </c>
      <c r="F24" s="67">
        <f t="shared" si="1"/>
        <v>1.5321519652553915E-3</v>
      </c>
      <c r="G24" s="81">
        <f>'CONTRACTACIO 1r TR 2023'!G24+'CONTRACTACIO 2n TR 2023'!G24+'CONTRACTACIO 3r TR 2023'!G24+'CONTRACTACIO 4t TR 2023'!G24</f>
        <v>6</v>
      </c>
      <c r="H24" s="66">
        <f t="shared" si="2"/>
        <v>6.3829787234042548E-2</v>
      </c>
      <c r="I24" s="77">
        <f>'CONTRACTACIO 1r TR 2023'!I24+'CONTRACTACIO 2n TR 2023'!I24+'CONTRACTACIO 3r TR 2023'!I24+'CONTRACTACIO 4t TR 2023'!I24</f>
        <v>331382.53999999998</v>
      </c>
      <c r="J24" s="78">
        <f>'CONTRACTACIO 1r TR 2023'!J24+'CONTRACTACIO 2n TR 2023'!J24+'CONTRACTACIO 3r TR 2023'!J24+'CONTRACTACIO 4t TR 2023'!J24</f>
        <v>400972.87339999998</v>
      </c>
      <c r="K24" s="67">
        <f t="shared" si="3"/>
        <v>1.3563058431706156E-2</v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62</v>
      </c>
      <c r="C25" s="17">
        <f t="shared" si="12"/>
        <v>1</v>
      </c>
      <c r="D25" s="18">
        <f t="shared" si="12"/>
        <v>213653741.54999998</v>
      </c>
      <c r="E25" s="18">
        <f t="shared" si="12"/>
        <v>258521027.2755</v>
      </c>
      <c r="F25" s="19">
        <f t="shared" si="12"/>
        <v>1</v>
      </c>
      <c r="G25" s="16">
        <f t="shared" si="12"/>
        <v>94</v>
      </c>
      <c r="H25" s="17">
        <f t="shared" si="12"/>
        <v>1</v>
      </c>
      <c r="I25" s="18">
        <f t="shared" si="12"/>
        <v>24432729.669999998</v>
      </c>
      <c r="J25" s="18">
        <f t="shared" si="12"/>
        <v>29563602.886399999</v>
      </c>
      <c r="K25" s="19">
        <f t="shared" si="12"/>
        <v>1</v>
      </c>
      <c r="L25" s="16">
        <f t="shared" si="12"/>
        <v>42</v>
      </c>
      <c r="M25" s="17">
        <f t="shared" si="12"/>
        <v>1</v>
      </c>
      <c r="N25" s="18">
        <f t="shared" si="12"/>
        <v>1813094.5300000003</v>
      </c>
      <c r="O25" s="18">
        <f t="shared" si="12"/>
        <v>2193844.3730000006</v>
      </c>
      <c r="P25" s="19">
        <f t="shared" si="12"/>
        <v>0.99999999999999967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15" hidden="1" customHeight="1" x14ac:dyDescent="0.3">
      <c r="A27" s="149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149999999999999" hidden="1" customHeight="1" x14ac:dyDescent="0.3">
      <c r="A28" s="151" t="str">
        <f>'CONTRACTACIO 1r TR 2023'!A28:Q28</f>
        <v>https://bcnroc.ajuntament.barcelona.cat/jspui/bitstream/11703/128073/5/GM_pressupost-general_2023.pdf#page=269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" customHeight="1" x14ac:dyDescent="0.25">
      <c r="A29" s="145" t="s">
        <v>36</v>
      </c>
      <c r="B29" s="145"/>
      <c r="C29" s="145"/>
      <c r="D29" s="145"/>
      <c r="E29" s="145"/>
      <c r="F29" s="145"/>
      <c r="G29" s="145"/>
      <c r="H29" s="145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25">
      <c r="A31" s="157" t="s">
        <v>10</v>
      </c>
      <c r="B31" s="160" t="s">
        <v>17</v>
      </c>
      <c r="C31" s="161"/>
      <c r="D31" s="161"/>
      <c r="E31" s="161"/>
      <c r="F31" s="162"/>
      <c r="G31" s="25"/>
      <c r="H31" s="54"/>
      <c r="I31" s="54"/>
      <c r="J31" s="166" t="s">
        <v>15</v>
      </c>
      <c r="K31" s="167"/>
      <c r="L31" s="160" t="s">
        <v>16</v>
      </c>
      <c r="M31" s="161"/>
      <c r="N31" s="161"/>
      <c r="O31" s="161"/>
      <c r="P31" s="162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">
      <c r="A32" s="158"/>
      <c r="B32" s="163"/>
      <c r="C32" s="164"/>
      <c r="D32" s="164"/>
      <c r="E32" s="164"/>
      <c r="F32" s="165"/>
      <c r="G32" s="25"/>
      <c r="J32" s="168"/>
      <c r="K32" s="169"/>
      <c r="L32" s="172"/>
      <c r="M32" s="173"/>
      <c r="N32" s="173"/>
      <c r="O32" s="173"/>
      <c r="P32" s="174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15" customHeight="1" thickBot="1" x14ac:dyDescent="0.3">
      <c r="A33" s="159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0"/>
      <c r="K33" s="171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5" customHeight="1" x14ac:dyDescent="0.25">
      <c r="A34" s="41" t="s">
        <v>25</v>
      </c>
      <c r="B34" s="9">
        <f t="shared" ref="B34:B43" si="13">B13+G13+L13+Q13+V13+AA13</f>
        <v>119</v>
      </c>
      <c r="C34" s="8">
        <f t="shared" ref="C34:C40" si="14">IF(B34,B34/$B$46,"")</f>
        <v>0.60101010101010099</v>
      </c>
      <c r="D34" s="10">
        <f t="shared" ref="D34:D43" si="15">D13+I13+N13+S13+X13+AC13</f>
        <v>234380942.93000001</v>
      </c>
      <c r="E34" s="11">
        <f t="shared" ref="E34:E43" si="16">E13+J13+O13+T13+Y13+AD13</f>
        <v>283600940.94529998</v>
      </c>
      <c r="F34" s="21">
        <f t="shared" ref="F34:F40" si="17">IF(E34,E34/$E$46,"")</f>
        <v>0.97699611174993573</v>
      </c>
      <c r="J34" s="106" t="s">
        <v>3</v>
      </c>
      <c r="K34" s="107"/>
      <c r="L34" s="57">
        <f>B25</f>
        <v>62</v>
      </c>
      <c r="M34" s="8">
        <f t="shared" ref="M34:M39" si="18">IF(L34,L34/$L$40,"")</f>
        <v>0.31313131313131315</v>
      </c>
      <c r="N34" s="58">
        <f>D25</f>
        <v>213653741.54999998</v>
      </c>
      <c r="O34" s="58">
        <f>E25</f>
        <v>258521027.2755</v>
      </c>
      <c r="P34" s="59">
        <f t="shared" ref="P34:P39" si="19">IF(O34,O34/$O$40,"")</f>
        <v>0.89059661654112132</v>
      </c>
    </row>
    <row r="35" spans="1:33" s="25" customFormat="1" ht="30" customHeight="1" x14ac:dyDescent="0.25">
      <c r="A35" s="43" t="s">
        <v>18</v>
      </c>
      <c r="B35" s="12">
        <f t="shared" si="13"/>
        <v>14</v>
      </c>
      <c r="C35" s="8">
        <f t="shared" si="14"/>
        <v>7.0707070707070704E-2</v>
      </c>
      <c r="D35" s="13">
        <f t="shared" si="15"/>
        <v>3781718.15</v>
      </c>
      <c r="E35" s="14">
        <f t="shared" si="16"/>
        <v>4575878.9615000002</v>
      </c>
      <c r="F35" s="21">
        <f t="shared" si="17"/>
        <v>1.5763755713652981E-2</v>
      </c>
      <c r="J35" s="102" t="s">
        <v>1</v>
      </c>
      <c r="K35" s="103"/>
      <c r="L35" s="60">
        <f>G25</f>
        <v>94</v>
      </c>
      <c r="M35" s="8">
        <f t="shared" si="18"/>
        <v>0.47474747474747475</v>
      </c>
      <c r="N35" s="61">
        <f>I25</f>
        <v>24432729.669999998</v>
      </c>
      <c r="O35" s="61">
        <f>J25</f>
        <v>29563602.886399999</v>
      </c>
      <c r="P35" s="59">
        <f t="shared" si="19"/>
        <v>0.10184566021909966</v>
      </c>
    </row>
    <row r="36" spans="1:33" s="25" customFormat="1" ht="30" customHeight="1" x14ac:dyDescent="0.25">
      <c r="A36" s="43" t="s">
        <v>19</v>
      </c>
      <c r="B36" s="12">
        <f t="shared" si="13"/>
        <v>2</v>
      </c>
      <c r="C36" s="8">
        <f t="shared" si="14"/>
        <v>1.0101010101010102E-2</v>
      </c>
      <c r="D36" s="13">
        <f t="shared" si="15"/>
        <v>61900</v>
      </c>
      <c r="E36" s="14">
        <f t="shared" si="16"/>
        <v>74899</v>
      </c>
      <c r="F36" s="21">
        <f t="shared" si="17"/>
        <v>2.580246438183447E-4</v>
      </c>
      <c r="J36" s="102" t="s">
        <v>2</v>
      </c>
      <c r="K36" s="103"/>
      <c r="L36" s="60">
        <f>L25</f>
        <v>42</v>
      </c>
      <c r="M36" s="8">
        <f t="shared" si="18"/>
        <v>0.21212121212121213</v>
      </c>
      <c r="N36" s="61">
        <f>N25</f>
        <v>1813094.5300000003</v>
      </c>
      <c r="O36" s="61">
        <f>O25</f>
        <v>2193844.3730000006</v>
      </c>
      <c r="P36" s="59">
        <f t="shared" si="19"/>
        <v>7.5577232397789663E-3</v>
      </c>
    </row>
    <row r="37" spans="1:33" ht="30" customHeight="1" x14ac:dyDescent="0.25">
      <c r="A37" s="43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5"/>
      <c r="H37" s="25"/>
      <c r="I37" s="25"/>
      <c r="J37" s="102" t="s">
        <v>34</v>
      </c>
      <c r="K37" s="103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25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2" t="s">
        <v>5</v>
      </c>
      <c r="K38" s="103"/>
      <c r="L38" s="60">
        <f>AA25</f>
        <v>0</v>
      </c>
      <c r="M38" s="8" t="str">
        <f t="shared" si="18"/>
        <v/>
      </c>
      <c r="N38" s="61">
        <f>AC25</f>
        <v>0</v>
      </c>
      <c r="O38" s="61">
        <f>AD25</f>
        <v>0</v>
      </c>
      <c r="P38" s="59" t="str">
        <f t="shared" si="19"/>
        <v/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25">
      <c r="A39" s="44" t="s">
        <v>33</v>
      </c>
      <c r="B39" s="15">
        <f t="shared" si="13"/>
        <v>4</v>
      </c>
      <c r="C39" s="8">
        <f t="shared" si="14"/>
        <v>2.0202020202020204E-2</v>
      </c>
      <c r="D39" s="13">
        <f t="shared" si="15"/>
        <v>655708.9</v>
      </c>
      <c r="E39" s="22">
        <f t="shared" si="16"/>
        <v>793407.76899999997</v>
      </c>
      <c r="F39" s="21">
        <f t="shared" si="17"/>
        <v>2.7332642224720291E-3</v>
      </c>
      <c r="G39" s="25"/>
      <c r="H39" s="25"/>
      <c r="I39" s="25"/>
      <c r="J39" s="102" t="s">
        <v>4</v>
      </c>
      <c r="K39" s="103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">
      <c r="A40" s="44" t="s">
        <v>28</v>
      </c>
      <c r="B40" s="12">
        <f t="shared" si="13"/>
        <v>19</v>
      </c>
      <c r="C40" s="8">
        <f t="shared" si="14"/>
        <v>9.5959595959595953E-2</v>
      </c>
      <c r="D40" s="13">
        <f t="shared" si="15"/>
        <v>265644.63</v>
      </c>
      <c r="E40" s="23">
        <f t="shared" si="16"/>
        <v>321430</v>
      </c>
      <c r="F40" s="21">
        <f t="shared" si="17"/>
        <v>1.1073160023836171E-3</v>
      </c>
      <c r="G40" s="25"/>
      <c r="H40" s="25"/>
      <c r="I40" s="25"/>
      <c r="J40" s="104" t="s">
        <v>0</v>
      </c>
      <c r="K40" s="105"/>
      <c r="L40" s="83">
        <f>SUM(L34:L39)</f>
        <v>198</v>
      </c>
      <c r="M40" s="17">
        <f>SUM(M34:M39)</f>
        <v>1</v>
      </c>
      <c r="N40" s="84">
        <f>SUM(N34:N39)</f>
        <v>239899565.74999997</v>
      </c>
      <c r="O40" s="85">
        <f>SUM(O34:O39)</f>
        <v>290278474.53490001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25">
      <c r="A41" s="45" t="s">
        <v>29</v>
      </c>
      <c r="B41" s="12">
        <f t="shared" si="13"/>
        <v>32</v>
      </c>
      <c r="C41" s="8">
        <f>IF(B41,B41/$B$46,"")</f>
        <v>0.16161616161616163</v>
      </c>
      <c r="D41" s="13">
        <f t="shared" si="15"/>
        <v>94918.6</v>
      </c>
      <c r="E41" s="23">
        <f t="shared" si="16"/>
        <v>114851.48569999999</v>
      </c>
      <c r="F41" s="21">
        <f>IF(E41,E41/$E$46,"")</f>
        <v>3.9565967088679699E-4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hidden="1" customHeight="1" x14ac:dyDescent="0.3">
      <c r="A42" s="46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25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25">
      <c r="A44" s="94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25">
      <c r="A45" s="94" t="s">
        <v>52</v>
      </c>
      <c r="B45" s="12">
        <f t="shared" ref="B45" si="23">B24+G24+L24+Q24+V24+AA24</f>
        <v>8</v>
      </c>
      <c r="C45" s="8">
        <f>IF(B45,B45/$B$46,"")</f>
        <v>4.0404040404040407E-2</v>
      </c>
      <c r="D45" s="13">
        <f t="shared" ref="D45" si="24">D24+I24+N24+S24+X24+AC24</f>
        <v>658732.54</v>
      </c>
      <c r="E45" s="14">
        <f t="shared" ref="E45" si="25">E24+J24+O24+T24+Y24+AD24</f>
        <v>797066.37339999992</v>
      </c>
      <c r="F45" s="21">
        <f>IF(E45,E45/$E$46,"")</f>
        <v>2.7458679968506215E-3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">
      <c r="A46" s="64" t="s">
        <v>0</v>
      </c>
      <c r="B46" s="16">
        <f>SUM(B34:B45)</f>
        <v>198</v>
      </c>
      <c r="C46" s="17">
        <f>SUM(C34:C45)</f>
        <v>1</v>
      </c>
      <c r="D46" s="18">
        <f>SUM(D34:D45)</f>
        <v>239899565.75</v>
      </c>
      <c r="E46" s="18">
        <f>SUM(E34:E45)</f>
        <v>290278474.53489995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25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25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25">
      <c r="B49" s="26"/>
      <c r="H49" s="26"/>
      <c r="N49" s="26"/>
    </row>
    <row r="50" spans="2:14" s="25" customFormat="1" x14ac:dyDescent="0.25">
      <c r="B50" s="26"/>
      <c r="H50" s="26"/>
      <c r="N50" s="26"/>
    </row>
    <row r="51" spans="2:14" s="25" customFormat="1" x14ac:dyDescent="0.25">
      <c r="B51" s="26"/>
      <c r="H51" s="26"/>
      <c r="N51" s="26"/>
    </row>
    <row r="52" spans="2:14" s="25" customFormat="1" x14ac:dyDescent="0.25">
      <c r="B52" s="26"/>
      <c r="H52" s="26"/>
      <c r="N52" s="26"/>
    </row>
    <row r="53" spans="2:14" s="25" customFormat="1" x14ac:dyDescent="0.25">
      <c r="B53" s="26"/>
      <c r="H53" s="26"/>
      <c r="N53" s="26"/>
    </row>
    <row r="54" spans="2:14" s="25" customFormat="1" x14ac:dyDescent="0.25">
      <c r="B54" s="26"/>
      <c r="H54" s="26"/>
      <c r="N54" s="26"/>
    </row>
    <row r="55" spans="2:14" s="25" customFormat="1" x14ac:dyDescent="0.25">
      <c r="B55" s="26"/>
      <c r="H55" s="26"/>
      <c r="N55" s="26"/>
    </row>
    <row r="56" spans="2:14" s="25" customFormat="1" x14ac:dyDescent="0.25">
      <c r="B56" s="26"/>
      <c r="H56" s="26"/>
      <c r="N56" s="26"/>
    </row>
    <row r="57" spans="2:14" s="25" customFormat="1" x14ac:dyDescent="0.25">
      <c r="B57" s="26"/>
      <c r="H57" s="26"/>
      <c r="N57" s="26"/>
    </row>
    <row r="58" spans="2:14" s="25" customFormat="1" x14ac:dyDescent="0.25">
      <c r="B58" s="26"/>
      <c r="H58" s="26"/>
      <c r="N58" s="26"/>
    </row>
    <row r="59" spans="2:14" s="25" customFormat="1" x14ac:dyDescent="0.25">
      <c r="B59" s="26"/>
      <c r="H59" s="26"/>
      <c r="N59" s="26"/>
    </row>
    <row r="60" spans="2:14" s="25" customFormat="1" x14ac:dyDescent="0.25">
      <c r="B60" s="26"/>
      <c r="H60" s="26"/>
      <c r="N60" s="26"/>
    </row>
    <row r="61" spans="2:14" s="25" customFormat="1" x14ac:dyDescent="0.25">
      <c r="B61" s="26"/>
      <c r="H61" s="26"/>
      <c r="N61" s="26"/>
    </row>
    <row r="62" spans="2:14" s="25" customFormat="1" x14ac:dyDescent="0.25">
      <c r="B62" s="26"/>
      <c r="H62" s="26"/>
      <c r="N62" s="26"/>
    </row>
    <row r="63" spans="2:14" s="25" customFormat="1" x14ac:dyDescent="0.25">
      <c r="B63" s="26"/>
      <c r="H63" s="26"/>
      <c r="N63" s="26"/>
    </row>
    <row r="64" spans="2:14" s="25" customFormat="1" x14ac:dyDescent="0.25">
      <c r="B64" s="26"/>
      <c r="H64" s="26"/>
      <c r="N64" s="26"/>
    </row>
    <row r="65" spans="2:14" s="25" customFormat="1" x14ac:dyDescent="0.25">
      <c r="B65" s="26"/>
      <c r="H65" s="26"/>
      <c r="N65" s="26"/>
    </row>
    <row r="66" spans="2:14" s="25" customFormat="1" x14ac:dyDescent="0.25">
      <c r="B66" s="26"/>
      <c r="H66" s="26"/>
      <c r="N66" s="26"/>
    </row>
    <row r="67" spans="2:14" s="25" customFormat="1" x14ac:dyDescent="0.25">
      <c r="B67" s="26"/>
      <c r="H67" s="26"/>
      <c r="N67" s="26"/>
    </row>
    <row r="68" spans="2:14" s="25" customFormat="1" x14ac:dyDescent="0.25">
      <c r="B68" s="26"/>
      <c r="H68" s="26"/>
      <c r="N68" s="26"/>
    </row>
    <row r="69" spans="2:14" s="25" customFormat="1" x14ac:dyDescent="0.25">
      <c r="B69" s="26"/>
      <c r="H69" s="26"/>
      <c r="N69" s="26"/>
    </row>
    <row r="70" spans="2:14" s="25" customFormat="1" x14ac:dyDescent="0.25">
      <c r="B70" s="26"/>
      <c r="H70" s="26"/>
      <c r="N70" s="26"/>
    </row>
    <row r="71" spans="2:14" s="25" customFormat="1" x14ac:dyDescent="0.25">
      <c r="B71" s="26"/>
      <c r="H71" s="26"/>
      <c r="N71" s="26"/>
    </row>
    <row r="72" spans="2:14" s="25" customFormat="1" x14ac:dyDescent="0.25">
      <c r="B72" s="26"/>
      <c r="H72" s="26"/>
      <c r="N72" s="26"/>
    </row>
    <row r="73" spans="2:14" s="25" customFormat="1" x14ac:dyDescent="0.25">
      <c r="B73" s="26"/>
      <c r="H73" s="26"/>
      <c r="N73" s="26"/>
    </row>
    <row r="74" spans="2:14" s="25" customFormat="1" x14ac:dyDescent="0.25">
      <c r="B74" s="26"/>
      <c r="H74" s="26"/>
      <c r="N74" s="26"/>
    </row>
    <row r="75" spans="2:14" s="25" customFormat="1" x14ac:dyDescent="0.25">
      <c r="B75" s="26"/>
      <c r="H75" s="26"/>
      <c r="N75" s="26"/>
    </row>
    <row r="76" spans="2:14" s="25" customFormat="1" x14ac:dyDescent="0.25">
      <c r="B76" s="26"/>
      <c r="H76" s="26"/>
      <c r="N76" s="26"/>
    </row>
    <row r="77" spans="2:14" s="25" customFormat="1" x14ac:dyDescent="0.25">
      <c r="B77" s="26"/>
      <c r="H77" s="26"/>
      <c r="N77" s="26"/>
    </row>
    <row r="78" spans="2:14" s="25" customFormat="1" x14ac:dyDescent="0.25">
      <c r="B78" s="26"/>
      <c r="H78" s="26"/>
      <c r="N78" s="26"/>
    </row>
    <row r="79" spans="2:14" s="25" customFormat="1" x14ac:dyDescent="0.25">
      <c r="B79" s="26"/>
      <c r="H79" s="26"/>
      <c r="N79" s="26"/>
    </row>
    <row r="80" spans="2:14" s="25" customFormat="1" x14ac:dyDescent="0.25">
      <c r="B80" s="26"/>
      <c r="H80" s="26"/>
      <c r="N80" s="26"/>
    </row>
    <row r="81" spans="2:14" s="25" customFormat="1" x14ac:dyDescent="0.25">
      <c r="B81" s="26"/>
      <c r="H81" s="26"/>
      <c r="N81" s="26"/>
    </row>
    <row r="82" spans="2:14" s="25" customFormat="1" x14ac:dyDescent="0.25">
      <c r="B82" s="26"/>
      <c r="H82" s="26"/>
      <c r="N82" s="26"/>
    </row>
    <row r="83" spans="2:14" s="25" customFormat="1" x14ac:dyDescent="0.25">
      <c r="B83" s="26"/>
      <c r="H83" s="26"/>
      <c r="N83" s="26"/>
    </row>
    <row r="84" spans="2:14" s="25" customFormat="1" x14ac:dyDescent="0.25">
      <c r="B84" s="26"/>
      <c r="H84" s="26"/>
      <c r="N84" s="26"/>
    </row>
    <row r="85" spans="2:14" s="25" customFormat="1" x14ac:dyDescent="0.25">
      <c r="B85" s="26"/>
      <c r="H85" s="26"/>
      <c r="N85" s="26"/>
    </row>
    <row r="86" spans="2:14" s="25" customFormat="1" x14ac:dyDescent="0.25">
      <c r="B86" s="26"/>
      <c r="H86" s="26"/>
      <c r="N86" s="26"/>
    </row>
    <row r="87" spans="2:14" s="25" customFormat="1" x14ac:dyDescent="0.25">
      <c r="B87" s="26"/>
      <c r="H87" s="26"/>
      <c r="N87" s="26"/>
    </row>
    <row r="88" spans="2:14" s="25" customFormat="1" x14ac:dyDescent="0.25">
      <c r="B88" s="26"/>
      <c r="H88" s="26"/>
      <c r="N88" s="26"/>
    </row>
    <row r="89" spans="2:14" s="25" customFormat="1" x14ac:dyDescent="0.25">
      <c r="B89" s="26"/>
      <c r="H89" s="26"/>
      <c r="N89" s="26"/>
    </row>
    <row r="90" spans="2:14" s="25" customFormat="1" x14ac:dyDescent="0.25">
      <c r="B90" s="26"/>
      <c r="H90" s="26"/>
      <c r="N90" s="26"/>
    </row>
    <row r="91" spans="2:14" s="25" customFormat="1" x14ac:dyDescent="0.25">
      <c r="B91" s="26"/>
      <c r="H91" s="26"/>
      <c r="N91" s="26"/>
    </row>
    <row r="92" spans="2:14" s="25" customFormat="1" x14ac:dyDescent="0.25">
      <c r="B92" s="26"/>
      <c r="H92" s="26"/>
      <c r="N92" s="26"/>
    </row>
    <row r="93" spans="2:14" s="25" customFormat="1" x14ac:dyDescent="0.25">
      <c r="B93" s="26"/>
      <c r="H93" s="26"/>
      <c r="N93" s="26"/>
    </row>
    <row r="94" spans="2:14" s="25" customFormat="1" x14ac:dyDescent="0.25">
      <c r="B94" s="26"/>
      <c r="H94" s="26"/>
      <c r="N94" s="26"/>
    </row>
    <row r="95" spans="2:14" s="25" customFormat="1" x14ac:dyDescent="0.25">
      <c r="B95" s="26"/>
      <c r="H95" s="26"/>
      <c r="N95" s="26"/>
    </row>
    <row r="96" spans="2:14" s="25" customFormat="1" x14ac:dyDescent="0.25">
      <c r="B96" s="26"/>
      <c r="H96" s="26"/>
      <c r="N96" s="26"/>
    </row>
    <row r="97" spans="1:21" s="25" customFormat="1" x14ac:dyDescent="0.25">
      <c r="B97" s="26"/>
      <c r="H97" s="26"/>
      <c r="N97" s="26"/>
    </row>
    <row r="98" spans="1:21" s="25" customFormat="1" x14ac:dyDescent="0.25">
      <c r="B98" s="26"/>
      <c r="H98" s="26"/>
      <c r="N98" s="26"/>
    </row>
    <row r="99" spans="1:21" s="25" customFormat="1" x14ac:dyDescent="0.25">
      <c r="B99" s="26"/>
      <c r="H99" s="26"/>
      <c r="N99" s="26"/>
    </row>
    <row r="100" spans="1:21" s="25" customFormat="1" x14ac:dyDescent="0.25">
      <c r="B100" s="26"/>
      <c r="H100" s="26"/>
      <c r="N100" s="26"/>
    </row>
    <row r="101" spans="1:21" s="25" customFormat="1" x14ac:dyDescent="0.25">
      <c r="B101" s="26"/>
      <c r="H101" s="26"/>
      <c r="N101" s="26"/>
    </row>
    <row r="102" spans="1:21" s="25" customFormat="1" x14ac:dyDescent="0.25">
      <c r="B102" s="26"/>
      <c r="H102" s="26"/>
      <c r="N102" s="26"/>
    </row>
    <row r="103" spans="1:21" s="25" customFormat="1" x14ac:dyDescent="0.25">
      <c r="B103" s="26"/>
      <c r="H103" s="26"/>
      <c r="N103" s="26"/>
    </row>
    <row r="104" spans="1:21" s="25" customFormat="1" x14ac:dyDescent="0.25">
      <c r="B104" s="26"/>
      <c r="H104" s="26"/>
      <c r="N104" s="26"/>
    </row>
    <row r="105" spans="1:21" s="25" customFormat="1" x14ac:dyDescent="0.25">
      <c r="B105" s="26"/>
      <c r="H105" s="26"/>
      <c r="N105" s="26"/>
    </row>
    <row r="106" spans="1:21" s="25" customFormat="1" x14ac:dyDescent="0.25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25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25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25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2020-02-14T09:12:43Z</cp:lastPrinted>
  <dcterms:created xsi:type="dcterms:W3CDTF">2016-02-03T12:33:15Z</dcterms:created>
  <dcterms:modified xsi:type="dcterms:W3CDTF">2024-05-16T11:09:16Z</dcterms:modified>
</cp:coreProperties>
</file>