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0" yWindow="-100" windowWidth="19300" windowHeight="10900" tabRatio="700" firstSheet="1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M23" i="7" s="1"/>
  <c r="J23" i="7"/>
  <c r="I23" i="7"/>
  <c r="G23" i="7"/>
  <c r="E23" i="7"/>
  <c r="F23" i="7" s="1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C20" i="1" s="1"/>
  <c r="B16" i="7"/>
  <c r="C16" i="7" s="1"/>
  <c r="D16" i="7"/>
  <c r="J24" i="7"/>
  <c r="E24" i="7"/>
  <c r="O24" i="7"/>
  <c r="P24" i="7"/>
  <c r="T24" i="7"/>
  <c r="U24" i="7" s="1"/>
  <c r="Y24" i="7"/>
  <c r="Z24" i="7" s="1"/>
  <c r="AD24" i="7"/>
  <c r="AE24" i="7" s="1"/>
  <c r="E13" i="7"/>
  <c r="F13" i="7" s="1"/>
  <c r="J13" i="7"/>
  <c r="O13" i="7"/>
  <c r="T13" i="7"/>
  <c r="U13" i="7" s="1"/>
  <c r="Y13" i="7"/>
  <c r="Z13" i="7" s="1"/>
  <c r="AD13" i="7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/>
  <c r="Y21" i="7"/>
  <c r="Z21" i="7" s="1"/>
  <c r="J14" i="7"/>
  <c r="O14" i="7"/>
  <c r="E14" i="7"/>
  <c r="T14" i="7"/>
  <c r="U14" i="7" s="1"/>
  <c r="Y14" i="7"/>
  <c r="AD14" i="7"/>
  <c r="AE14" i="7"/>
  <c r="J15" i="7"/>
  <c r="O15" i="7"/>
  <c r="E15" i="7"/>
  <c r="T15" i="7"/>
  <c r="U15" i="7" s="1"/>
  <c r="Y15" i="7"/>
  <c r="Z15" i="7" s="1"/>
  <c r="AD15" i="7"/>
  <c r="AE15" i="7"/>
  <c r="J16" i="7"/>
  <c r="O16" i="7"/>
  <c r="E16" i="7"/>
  <c r="E37" i="7" s="1"/>
  <c r="F37" i="7" s="1"/>
  <c r="F16" i="7"/>
  <c r="T16" i="7"/>
  <c r="Y16" i="7"/>
  <c r="AD16" i="7"/>
  <c r="J17" i="7"/>
  <c r="O17" i="7"/>
  <c r="E17" i="7"/>
  <c r="F17" i="7"/>
  <c r="T17" i="7"/>
  <c r="U17" i="7" s="1"/>
  <c r="Y17" i="7"/>
  <c r="Z17" i="7"/>
  <c r="AD17" i="7"/>
  <c r="J18" i="7"/>
  <c r="O18" i="7"/>
  <c r="AD18" i="7"/>
  <c r="AE18" i="7" s="1"/>
  <c r="E18" i="7"/>
  <c r="F18" i="7" s="1"/>
  <c r="T18" i="7"/>
  <c r="Y18" i="7"/>
  <c r="Z18" i="7"/>
  <c r="J19" i="7"/>
  <c r="O19" i="7"/>
  <c r="AD19" i="7"/>
  <c r="AE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D36" i="7" s="1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/>
  <c r="V24" i="7"/>
  <c r="AA24" i="7"/>
  <c r="AB24" i="7" s="1"/>
  <c r="G16" i="7"/>
  <c r="B37" i="7" s="1"/>
  <c r="C37" i="7" s="1"/>
  <c r="L16" i="7"/>
  <c r="M16" i="7" s="1"/>
  <c r="Q16" i="7"/>
  <c r="V16" i="7"/>
  <c r="W16" i="7"/>
  <c r="AA16" i="7"/>
  <c r="AB16" i="7" s="1"/>
  <c r="B13" i="7"/>
  <c r="G13" i="7"/>
  <c r="L13" i="7"/>
  <c r="Q13" i="7"/>
  <c r="V13" i="7"/>
  <c r="W13" i="7"/>
  <c r="AA13" i="7"/>
  <c r="AB13" i="7" s="1"/>
  <c r="B20" i="7"/>
  <c r="G20" i="7"/>
  <c r="L20" i="7"/>
  <c r="AA20" i="7"/>
  <c r="AB20" i="7" s="1"/>
  <c r="Q20" i="7"/>
  <c r="R20" i="7" s="1"/>
  <c r="V20" i="7"/>
  <c r="W20" i="7" s="1"/>
  <c r="B21" i="7"/>
  <c r="C21" i="7" s="1"/>
  <c r="G21" i="7"/>
  <c r="L21" i="7"/>
  <c r="M21" i="7" s="1"/>
  <c r="AA21" i="7"/>
  <c r="AB21" i="7" s="1"/>
  <c r="Q21" i="7"/>
  <c r="R21" i="7" s="1"/>
  <c r="V21" i="7"/>
  <c r="W21" i="7"/>
  <c r="G14" i="7"/>
  <c r="L14" i="7"/>
  <c r="B14" i="7"/>
  <c r="Q14" i="7"/>
  <c r="V14" i="7"/>
  <c r="W14" i="7" s="1"/>
  <c r="AA14" i="7"/>
  <c r="G15" i="7"/>
  <c r="H15" i="7" s="1"/>
  <c r="L15" i="7"/>
  <c r="B15" i="7"/>
  <c r="Q15" i="7"/>
  <c r="R15" i="7" s="1"/>
  <c r="V15" i="7"/>
  <c r="W15" i="7" s="1"/>
  <c r="AA15" i="7"/>
  <c r="AB15" i="7" s="1"/>
  <c r="G17" i="7"/>
  <c r="H17" i="7"/>
  <c r="L17" i="7"/>
  <c r="B17" i="7"/>
  <c r="C17" i="7"/>
  <c r="Q17" i="7"/>
  <c r="R17" i="7" s="1"/>
  <c r="V17" i="7"/>
  <c r="W17" i="7" s="1"/>
  <c r="AA17" i="7"/>
  <c r="AB17" i="7" s="1"/>
  <c r="G18" i="7"/>
  <c r="L18" i="7"/>
  <c r="AA18" i="7"/>
  <c r="B18" i="7"/>
  <c r="Q18" i="7"/>
  <c r="R18" i="7" s="1"/>
  <c r="V18" i="7"/>
  <c r="W18" i="7" s="1"/>
  <c r="G19" i="7"/>
  <c r="L19" i="7"/>
  <c r="M19" i="7" s="1"/>
  <c r="AA19" i="7"/>
  <c r="B19" i="7"/>
  <c r="C19" i="7"/>
  <c r="Q19" i="7"/>
  <c r="R19" i="7" s="1"/>
  <c r="V19" i="7"/>
  <c r="W19" i="7"/>
  <c r="U18" i="7"/>
  <c r="J25" i="6"/>
  <c r="O35" i="6" s="1"/>
  <c r="E25" i="6"/>
  <c r="F20" i="6" s="1"/>
  <c r="O25" i="6"/>
  <c r="O36" i="6" s="1"/>
  <c r="Y25" i="6"/>
  <c r="O38" i="6" s="1"/>
  <c r="T25" i="6"/>
  <c r="O37" i="6"/>
  <c r="P37" i="6" s="1"/>
  <c r="AD25" i="6"/>
  <c r="O39" i="6" s="1"/>
  <c r="P39" i="6" s="1"/>
  <c r="I25" i="6"/>
  <c r="N35" i="6" s="1"/>
  <c r="D25" i="6"/>
  <c r="N34" i="6"/>
  <c r="N25" i="6"/>
  <c r="N36" i="6" s="1"/>
  <c r="X25" i="6"/>
  <c r="N38" i="6" s="1"/>
  <c r="S25" i="6"/>
  <c r="N37" i="6"/>
  <c r="AC25" i="6"/>
  <c r="N39" i="6" s="1"/>
  <c r="G25" i="6"/>
  <c r="H23" i="6" s="1"/>
  <c r="H15" i="6"/>
  <c r="B25" i="6"/>
  <c r="L34" i="6" s="1"/>
  <c r="L25" i="6"/>
  <c r="L36" i="6" s="1"/>
  <c r="V25" i="6"/>
  <c r="L38" i="6" s="1"/>
  <c r="M38" i="6" s="1"/>
  <c r="Q25" i="6"/>
  <c r="L37" i="6"/>
  <c r="AA25" i="6"/>
  <c r="L39" i="6" s="1"/>
  <c r="M39" i="6" s="1"/>
  <c r="E45" i="6"/>
  <c r="E34" i="6"/>
  <c r="F34" i="6" s="1"/>
  <c r="E35" i="6"/>
  <c r="F35" i="6" s="1"/>
  <c r="E36" i="6"/>
  <c r="E37" i="6"/>
  <c r="E38" i="6"/>
  <c r="F38" i="6" s="1"/>
  <c r="E39" i="6"/>
  <c r="F39" i="6" s="1"/>
  <c r="E40" i="6"/>
  <c r="E41" i="6"/>
  <c r="E42" i="6"/>
  <c r="D45" i="6"/>
  <c r="D34" i="6"/>
  <c r="D35" i="6"/>
  <c r="D36" i="6"/>
  <c r="D46" i="6" s="1"/>
  <c r="D37" i="6"/>
  <c r="D38" i="6"/>
  <c r="D39" i="6"/>
  <c r="D40" i="6"/>
  <c r="D41" i="6"/>
  <c r="D42" i="6"/>
  <c r="B45" i="6"/>
  <c r="C45" i="6" s="1"/>
  <c r="B42" i="6"/>
  <c r="C42" i="6" s="1"/>
  <c r="B34" i="6"/>
  <c r="C34" i="6" s="1"/>
  <c r="B35" i="6"/>
  <c r="C35" i="6" s="1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M20" i="5" s="1"/>
  <c r="Q25" i="5"/>
  <c r="L37" i="5" s="1"/>
  <c r="M37" i="5" s="1"/>
  <c r="V25" i="5"/>
  <c r="L38" i="5"/>
  <c r="M38" i="5" s="1"/>
  <c r="E34" i="5"/>
  <c r="E35" i="5"/>
  <c r="E36" i="5"/>
  <c r="E41" i="5"/>
  <c r="E42" i="5"/>
  <c r="E39" i="5"/>
  <c r="E40" i="5"/>
  <c r="E45" i="5"/>
  <c r="F45" i="5" s="1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C36" i="5" s="1"/>
  <c r="B41" i="5"/>
  <c r="B42" i="5"/>
  <c r="C42" i="5"/>
  <c r="B45" i="5"/>
  <c r="C45" i="5" s="1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25" i="5" s="1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F36" i="4" s="1"/>
  <c r="E37" i="4"/>
  <c r="F37" i="4" s="1"/>
  <c r="E38" i="4"/>
  <c r="E39" i="4"/>
  <c r="E40" i="4"/>
  <c r="F40" i="4" s="1"/>
  <c r="E41" i="4"/>
  <c r="E42" i="4"/>
  <c r="D45" i="4"/>
  <c r="B45" i="4"/>
  <c r="C45" i="4" s="1"/>
  <c r="B42" i="4"/>
  <c r="C42" i="4" s="1"/>
  <c r="B34" i="4"/>
  <c r="B35" i="4"/>
  <c r="C35" i="4" s="1"/>
  <c r="B36" i="4"/>
  <c r="C36" i="4" s="1"/>
  <c r="B37" i="4"/>
  <c r="C37" i="4" s="1"/>
  <c r="B38" i="4"/>
  <c r="B39" i="4"/>
  <c r="C39" i="4" s="1"/>
  <c r="B40" i="4"/>
  <c r="C40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H23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P37" i="4" s="1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25" i="1" s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R25" i="1" s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F36" i="1" s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C36" i="1" s="1"/>
  <c r="B37" i="1"/>
  <c r="B38" i="1"/>
  <c r="C38" i="1" s="1"/>
  <c r="B39" i="1"/>
  <c r="C39" i="1" s="1"/>
  <c r="B40" i="1"/>
  <c r="AE13" i="1"/>
  <c r="AD25" i="1"/>
  <c r="O39" i="1" s="1"/>
  <c r="P39" i="1" s="1"/>
  <c r="AE16" i="1"/>
  <c r="AC25" i="1"/>
  <c r="N39" i="1"/>
  <c r="AB13" i="1"/>
  <c r="AA25" i="1"/>
  <c r="L39" i="1" s="1"/>
  <c r="M39" i="1" s="1"/>
  <c r="Z13" i="1"/>
  <c r="W13" i="1"/>
  <c r="W25" i="1" s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F22" i="6"/>
  <c r="C22" i="6"/>
  <c r="H20" i="6"/>
  <c r="H19" i="6"/>
  <c r="M18" i="6"/>
  <c r="M13" i="6"/>
  <c r="P19" i="6"/>
  <c r="P14" i="6"/>
  <c r="Z21" i="6"/>
  <c r="L35" i="6"/>
  <c r="H22" i="6"/>
  <c r="K22" i="6"/>
  <c r="M13" i="5"/>
  <c r="H22" i="5"/>
  <c r="K22" i="5"/>
  <c r="M14" i="4"/>
  <c r="P21" i="4"/>
  <c r="H19" i="4"/>
  <c r="H22" i="4"/>
  <c r="K22" i="4"/>
  <c r="Z21" i="4"/>
  <c r="F13" i="1"/>
  <c r="C13" i="1"/>
  <c r="K21" i="1"/>
  <c r="H16" i="1"/>
  <c r="H20" i="1"/>
  <c r="H13" i="1"/>
  <c r="H14" i="1"/>
  <c r="H18" i="1"/>
  <c r="H24" i="1"/>
  <c r="U25" i="1"/>
  <c r="Z18" i="6"/>
  <c r="C13" i="6"/>
  <c r="F14" i="6"/>
  <c r="K15" i="6"/>
  <c r="R16" i="6"/>
  <c r="U16" i="6"/>
  <c r="U13" i="6"/>
  <c r="H18" i="6"/>
  <c r="H13" i="6"/>
  <c r="H24" i="6"/>
  <c r="H14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C14" i="5"/>
  <c r="C13" i="5"/>
  <c r="F43" i="5"/>
  <c r="AE21" i="5"/>
  <c r="AE20" i="5"/>
  <c r="C20" i="5"/>
  <c r="F21" i="5"/>
  <c r="F20" i="5"/>
  <c r="P21" i="5"/>
  <c r="C43" i="6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K21" i="4"/>
  <c r="W17" i="4"/>
  <c r="Z17" i="4"/>
  <c r="C18" i="4"/>
  <c r="M13" i="4"/>
  <c r="W20" i="4"/>
  <c r="M20" i="4"/>
  <c r="O36" i="4"/>
  <c r="P20" i="4"/>
  <c r="P18" i="7"/>
  <c r="K22" i="7"/>
  <c r="Z14" i="7"/>
  <c r="C24" i="7"/>
  <c r="M15" i="7"/>
  <c r="E39" i="7"/>
  <c r="F39" i="7" s="1"/>
  <c r="C35" i="1"/>
  <c r="H22" i="7"/>
  <c r="H21" i="7"/>
  <c r="P17" i="7"/>
  <c r="P16" i="7"/>
  <c r="Z16" i="7"/>
  <c r="F37" i="1"/>
  <c r="F24" i="7"/>
  <c r="C22" i="7"/>
  <c r="F15" i="7"/>
  <c r="F42" i="1"/>
  <c r="F35" i="1"/>
  <c r="F39" i="1"/>
  <c r="C36" i="6"/>
  <c r="C39" i="5"/>
  <c r="AE25" i="5"/>
  <c r="C43" i="4"/>
  <c r="C45" i="1"/>
  <c r="C37" i="1"/>
  <c r="C15" i="7"/>
  <c r="F37" i="6"/>
  <c r="C39" i="6"/>
  <c r="C37" i="6"/>
  <c r="F36" i="6"/>
  <c r="F42" i="6"/>
  <c r="M37" i="6"/>
  <c r="U16" i="7"/>
  <c r="F45" i="6"/>
  <c r="AB18" i="7"/>
  <c r="AB19" i="7"/>
  <c r="F39" i="5"/>
  <c r="AE20" i="7"/>
  <c r="R16" i="7"/>
  <c r="F36" i="5"/>
  <c r="F37" i="5"/>
  <c r="F34" i="5"/>
  <c r="F35" i="5"/>
  <c r="F21" i="7"/>
  <c r="C34" i="5"/>
  <c r="F14" i="7"/>
  <c r="F42" i="5"/>
  <c r="AE17" i="7"/>
  <c r="F35" i="4"/>
  <c r="K18" i="7"/>
  <c r="C38" i="4"/>
  <c r="F38" i="4"/>
  <c r="F42" i="4"/>
  <c r="K16" i="7"/>
  <c r="C18" i="7"/>
  <c r="C14" i="7"/>
  <c r="C13" i="7"/>
  <c r="F39" i="4"/>
  <c r="R13" i="7"/>
  <c r="K21" i="7"/>
  <c r="M18" i="7"/>
  <c r="P15" i="7"/>
  <c r="P14" i="7"/>
  <c r="P19" i="7"/>
  <c r="M14" i="7"/>
  <c r="H14" i="7"/>
  <c r="H24" i="7"/>
  <c r="M37" i="4"/>
  <c r="U25" i="6" l="1"/>
  <c r="D43" i="7"/>
  <c r="H16" i="7"/>
  <c r="C20" i="4"/>
  <c r="C25" i="4" s="1"/>
  <c r="C25" i="5"/>
  <c r="O34" i="1"/>
  <c r="O34" i="6"/>
  <c r="M13" i="1"/>
  <c r="M25" i="1" s="1"/>
  <c r="M20" i="1"/>
  <c r="Z25" i="4"/>
  <c r="P20" i="5"/>
  <c r="P20" i="6"/>
  <c r="B42" i="7"/>
  <c r="C42" i="7" s="1"/>
  <c r="B40" i="7"/>
  <c r="E40" i="7"/>
  <c r="AB25" i="1"/>
  <c r="M20" i="6"/>
  <c r="AB25" i="6"/>
  <c r="S25" i="7"/>
  <c r="N37" i="7" s="1"/>
  <c r="D42" i="7"/>
  <c r="D34" i="7"/>
  <c r="D37" i="7"/>
  <c r="D45" i="7"/>
  <c r="E36" i="7"/>
  <c r="F36" i="7" s="1"/>
  <c r="Y25" i="7"/>
  <c r="O39" i="7" s="1"/>
  <c r="P39" i="7" s="1"/>
  <c r="O25" i="7"/>
  <c r="P13" i="7" s="1"/>
  <c r="K20" i="6"/>
  <c r="I25" i="7"/>
  <c r="N35" i="7" s="1"/>
  <c r="K23" i="6"/>
  <c r="F25" i="6"/>
  <c r="C20" i="6"/>
  <c r="K19" i="6"/>
  <c r="K23" i="1"/>
  <c r="K20" i="1"/>
  <c r="K19" i="1"/>
  <c r="C25" i="6"/>
  <c r="M25" i="6"/>
  <c r="M17" i="7"/>
  <c r="B38" i="7"/>
  <c r="C38" i="7" s="1"/>
  <c r="AC25" i="7"/>
  <c r="N38" i="7" s="1"/>
  <c r="D39" i="7"/>
  <c r="D38" i="7"/>
  <c r="X25" i="7"/>
  <c r="N39" i="7" s="1"/>
  <c r="D35" i="7"/>
  <c r="D25" i="7"/>
  <c r="N34" i="7" s="1"/>
  <c r="E35" i="7"/>
  <c r="F35" i="7" s="1"/>
  <c r="K14" i="7"/>
  <c r="P25" i="6"/>
  <c r="N40" i="6"/>
  <c r="R14" i="7"/>
  <c r="R25" i="7" s="1"/>
  <c r="B35" i="7"/>
  <c r="C35" i="7" s="1"/>
  <c r="W24" i="7"/>
  <c r="W25" i="7" s="1"/>
  <c r="V25" i="7"/>
  <c r="L39" i="7" s="1"/>
  <c r="M39" i="7" s="1"/>
  <c r="E45" i="7"/>
  <c r="F45" i="7" s="1"/>
  <c r="K24" i="7"/>
  <c r="K15" i="7"/>
  <c r="B46" i="6"/>
  <c r="C44" i="6" s="1"/>
  <c r="T25" i="7"/>
  <c r="O37" i="7" s="1"/>
  <c r="P37" i="7" s="1"/>
  <c r="F25" i="1"/>
  <c r="R25" i="5"/>
  <c r="U25" i="5"/>
  <c r="Z25" i="5"/>
  <c r="AB25" i="5"/>
  <c r="K20" i="5"/>
  <c r="K25" i="5" s="1"/>
  <c r="K19" i="5"/>
  <c r="E46" i="6"/>
  <c r="F40" i="6" s="1"/>
  <c r="P38" i="6"/>
  <c r="O40" i="6"/>
  <c r="P35" i="6" s="1"/>
  <c r="AB14" i="7"/>
  <c r="AB25" i="7" s="1"/>
  <c r="AA25" i="7"/>
  <c r="L38" i="7" s="1"/>
  <c r="M38" i="7" s="1"/>
  <c r="B43" i="7"/>
  <c r="C43" i="7" s="1"/>
  <c r="E25" i="7"/>
  <c r="E43" i="7"/>
  <c r="F43" i="7" s="1"/>
  <c r="F22" i="7"/>
  <c r="R25" i="6"/>
  <c r="W25" i="6"/>
  <c r="Z25" i="6"/>
  <c r="AE25" i="6"/>
  <c r="M24" i="7"/>
  <c r="B45" i="7"/>
  <c r="C45" i="7" s="1"/>
  <c r="AE21" i="7"/>
  <c r="E42" i="7"/>
  <c r="F42" i="7" s="1"/>
  <c r="L40" i="6"/>
  <c r="B39" i="7"/>
  <c r="C39" i="7" s="1"/>
  <c r="H18" i="7"/>
  <c r="K17" i="7"/>
  <c r="E38" i="7"/>
  <c r="F38" i="7" s="1"/>
  <c r="U25" i="7"/>
  <c r="Q25" i="7"/>
  <c r="L37" i="7" s="1"/>
  <c r="M37" i="7" s="1"/>
  <c r="Z20" i="7"/>
  <c r="Z25" i="7" s="1"/>
  <c r="O35" i="1"/>
  <c r="AE25" i="1"/>
  <c r="F25" i="4"/>
  <c r="O34" i="4"/>
  <c r="F20" i="4"/>
  <c r="K13" i="4"/>
  <c r="K20" i="4"/>
  <c r="R25" i="4"/>
  <c r="U25" i="4"/>
  <c r="W25" i="4"/>
  <c r="AB25" i="4"/>
  <c r="AE25" i="4"/>
  <c r="H25" i="6"/>
  <c r="B25" i="7"/>
  <c r="B36" i="7"/>
  <c r="C36" i="7" s="1"/>
  <c r="AE13" i="7"/>
  <c r="AE25" i="7" s="1"/>
  <c r="AD25" i="7"/>
  <c r="O38" i="7" s="1"/>
  <c r="P38" i="7" s="1"/>
  <c r="E34" i="7"/>
  <c r="P25" i="5"/>
  <c r="C25" i="1"/>
  <c r="D46" i="4"/>
  <c r="F25" i="5"/>
  <c r="M25" i="4"/>
  <c r="P25" i="4"/>
  <c r="B46" i="5"/>
  <c r="C41" i="5" s="1"/>
  <c r="B34" i="7"/>
  <c r="M25" i="5"/>
  <c r="L36" i="5"/>
  <c r="O35" i="5"/>
  <c r="K23" i="5"/>
  <c r="E46" i="5"/>
  <c r="F44" i="5" s="1"/>
  <c r="D46" i="5"/>
  <c r="N40" i="5"/>
  <c r="C40" i="5"/>
  <c r="H23" i="5"/>
  <c r="H25" i="5" s="1"/>
  <c r="O40" i="5"/>
  <c r="P34" i="5" s="1"/>
  <c r="D40" i="7"/>
  <c r="L35" i="5"/>
  <c r="L35" i="4"/>
  <c r="L40" i="4" s="1"/>
  <c r="H13" i="4"/>
  <c r="H20" i="4"/>
  <c r="H25" i="4" s="1"/>
  <c r="E46" i="4"/>
  <c r="N40" i="4"/>
  <c r="K23" i="4"/>
  <c r="B46" i="4"/>
  <c r="C44" i="4" s="1"/>
  <c r="O35" i="4"/>
  <c r="N25" i="7"/>
  <c r="N36" i="7" s="1"/>
  <c r="D44" i="7"/>
  <c r="E41" i="7"/>
  <c r="P20" i="1"/>
  <c r="P20" i="7"/>
  <c r="P25" i="7" s="1"/>
  <c r="B41" i="7"/>
  <c r="D41" i="7"/>
  <c r="D46" i="1"/>
  <c r="L34" i="1"/>
  <c r="L40" i="1" s="1"/>
  <c r="M35" i="1" s="1"/>
  <c r="J25" i="7"/>
  <c r="K13" i="7" s="1"/>
  <c r="E44" i="7"/>
  <c r="E46" i="1"/>
  <c r="G25" i="7"/>
  <c r="H23" i="1"/>
  <c r="B44" i="7"/>
  <c r="N40" i="1"/>
  <c r="H19" i="1"/>
  <c r="B46" i="1"/>
  <c r="O36" i="7"/>
  <c r="P13" i="1"/>
  <c r="O40" i="1"/>
  <c r="P34" i="1" s="1"/>
  <c r="L25" i="7"/>
  <c r="M20" i="7" s="1"/>
  <c r="K25" i="4" l="1"/>
  <c r="C44" i="5"/>
  <c r="K25" i="1"/>
  <c r="K25" i="6"/>
  <c r="P36" i="6"/>
  <c r="M35" i="6"/>
  <c r="M36" i="6"/>
  <c r="P34" i="6"/>
  <c r="F44" i="6"/>
  <c r="F41" i="6"/>
  <c r="M34" i="6"/>
  <c r="M40" i="6" s="1"/>
  <c r="C40" i="6"/>
  <c r="C41" i="6"/>
  <c r="N40" i="7"/>
  <c r="F20" i="7"/>
  <c r="F25" i="7" s="1"/>
  <c r="O34" i="7"/>
  <c r="C20" i="7"/>
  <c r="C25" i="7" s="1"/>
  <c r="L34" i="7"/>
  <c r="H25" i="1"/>
  <c r="P36" i="5"/>
  <c r="C46" i="5"/>
  <c r="F41" i="5"/>
  <c r="F40" i="5"/>
  <c r="F46" i="5" s="1"/>
  <c r="P35" i="5"/>
  <c r="L40" i="5"/>
  <c r="M36" i="5" s="1"/>
  <c r="M35" i="4"/>
  <c r="M36" i="4"/>
  <c r="M34" i="4"/>
  <c r="M40" i="4" s="1"/>
  <c r="C34" i="4"/>
  <c r="C41" i="4"/>
  <c r="F44" i="4"/>
  <c r="F34" i="4"/>
  <c r="F41" i="4"/>
  <c r="E46" i="7"/>
  <c r="F40" i="7" s="1"/>
  <c r="H20" i="7"/>
  <c r="H13" i="7"/>
  <c r="O40" i="4"/>
  <c r="D46" i="7"/>
  <c r="P25" i="1"/>
  <c r="K23" i="7"/>
  <c r="K20" i="7"/>
  <c r="H23" i="7"/>
  <c r="F34" i="1"/>
  <c r="F41" i="1"/>
  <c r="F40" i="1"/>
  <c r="M34" i="1"/>
  <c r="C44" i="1"/>
  <c r="C41" i="1"/>
  <c r="O35" i="7"/>
  <c r="K19" i="7"/>
  <c r="F44" i="1"/>
  <c r="B46" i="7"/>
  <c r="C41" i="7" s="1"/>
  <c r="M36" i="1"/>
  <c r="L35" i="7"/>
  <c r="H19" i="7"/>
  <c r="P36" i="1"/>
  <c r="P35" i="1"/>
  <c r="C40" i="1"/>
  <c r="C34" i="1"/>
  <c r="L36" i="7"/>
  <c r="M13" i="7"/>
  <c r="M25" i="7" s="1"/>
  <c r="O40" i="7" l="1"/>
  <c r="P34" i="7" s="1"/>
  <c r="F46" i="6"/>
  <c r="P40" i="6"/>
  <c r="C46" i="6"/>
  <c r="P40" i="5"/>
  <c r="M35" i="5"/>
  <c r="M34" i="5"/>
  <c r="F34" i="7"/>
  <c r="C46" i="4"/>
  <c r="P34" i="4"/>
  <c r="P36" i="4"/>
  <c r="F44" i="7"/>
  <c r="F41" i="7"/>
  <c r="F46" i="4"/>
  <c r="P35" i="4"/>
  <c r="P40" i="4" s="1"/>
  <c r="H25" i="7"/>
  <c r="K25" i="7"/>
  <c r="M40" i="1"/>
  <c r="P40" i="1"/>
  <c r="F46" i="1"/>
  <c r="P35" i="7"/>
  <c r="P36" i="7"/>
  <c r="C40" i="7"/>
  <c r="C34" i="7"/>
  <c r="C44" i="7"/>
  <c r="C46" i="1"/>
  <c r="L40" i="7"/>
  <c r="M40" i="5" l="1"/>
  <c r="F46" i="7"/>
  <c r="M35" i="7"/>
  <c r="M34" i="7"/>
  <c r="M36" i="7"/>
  <c r="P40" i="7"/>
  <c r="C46" i="7"/>
  <c r="M40" i="7" l="1"/>
</calcChain>
</file>

<file path=xl/sharedStrings.xml><?xml version="1.0" encoding="utf-8"?>
<sst xmlns="http://schemas.openxmlformats.org/spreadsheetml/2006/main" count="458" uniqueCount="63">
  <si>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</si>
  <si>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</si>
  <si>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</si>
  <si>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</si>
  <si>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</si>
  <si>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</si>
  <si>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</si>
  <si>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</si>
  <si>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</si>
  <si>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</si>
  <si>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</si>
  <si>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</si>
  <si>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</si>
  <si>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</si>
  <si>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</si>
  <si>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</si>
  <si>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</si>
  <si>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</si>
  <si>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</si>
  <si>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</si>
  <si>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</si>
  <si>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</si>
  <si>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</si>
  <si>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</si>
  <si>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</si>
  <si>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</si>
  <si>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</si>
  <si>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</si>
  <si>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</si>
  <si>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</si>
  <si>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</si>
  <si>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</si>
  <si>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</si>
  <si>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</si>
  <si>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</si>
  <si>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</si>
  <si>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</si>
  <si>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</si>
  <si>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</si>
  <si>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</si>
  <si>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</si>
  <si>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</si>
  <si>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</si>
  <si>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</si>
  <si>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</si>
  <si>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</si>
  <si>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</si>
  <si>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</si>
  <si>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</si>
  <si>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</si>
  <si>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</si>
  <si>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</si>
  <si>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</si>
  <si>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</si>
  <si>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</si>
  <si>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</si>
  <si>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</si>
  <si>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</si>
  <si>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</si>
  <si>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</si>
  <si>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</si>
  <si>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Consorci Museu de Ciències Naturals de Barcelona (CMCNB)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</si>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</sst>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A1-4D54-BE61-A7D34D8F7211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A1-4D54-BE61-A7D34D8F7211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A1-4D54-BE61-A7D34D8F7211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A1-4D54-BE61-A7D34D8F7211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A1-4D54-BE61-A7D34D8F7211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A1-4D54-BE61-A7D34D8F7211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A1-4D54-BE61-A7D34D8F7211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A1-4D54-BE61-A7D34D8F7211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A1-4D54-BE61-A7D34D8F7211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A1-4D54-BE61-A7D34D8F72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534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DA1-4D54-BE61-A7D34D8F7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82-49B6-A174-BBED495082FB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82-49B6-A174-BBED495082FB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82-49B6-A174-BBED495082FB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82-49B6-A174-BBED495082FB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82-49B6-A174-BBED495082FB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82-49B6-A174-BBED495082FB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82-49B6-A174-BBED495082FB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82-49B6-A174-BBED495082FB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82-49B6-A174-BBED495082FB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82-49B6-A174-BBED495082F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211550.25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60499.979999999996</c:v>
                </c:pt>
                <c:pt idx="7">
                  <c:v>2410958.7199999997</c:v>
                </c:pt>
                <c:pt idx="8">
                  <c:v>0</c:v>
                </c:pt>
                <c:pt idx="9">
                  <c:v>0</c:v>
                </c:pt>
                <c:pt idx="10">
                  <c:v>8391.5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682-49B6-A174-BBED49508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D-4EBC-AB61-ACCEB327738C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5D-4EBC-AB61-ACCEB327738C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5D-4EBC-AB61-ACCEB327738C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5D-4EBC-AB61-ACCEB327738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20</c:v>
                </c:pt>
                <c:pt idx="1">
                  <c:v>379</c:v>
                </c:pt>
                <c:pt idx="2">
                  <c:v>176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5D-4EBC-AB61-ACCEB3277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CD-4E99-AC84-BD95F9120AF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CD-4E99-AC84-BD95F9120AF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CD-4E99-AC84-BD95F9120AF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CD-4E99-AC84-BD95F9120AF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CD-4E99-AC84-BD95F9120AF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CD-4E99-AC84-BD95F9120A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332190.3</c:v>
                </c:pt>
                <c:pt idx="1">
                  <c:v>1860339.8399999996</c:v>
                </c:pt>
                <c:pt idx="2">
                  <c:v>498870.31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CD-4E99-AC84-BD95F9120A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5" zoomScaleNormal="100" workbookViewId="0">
      <selection activeCell="G21" sqref="G21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36328125" style="27" customWidth="1"/>
    <col min="7" max="7" width="9.36328125" style="27" customWidth="1"/>
    <col min="8" max="8" width="10.81640625" style="62" customWidth="1"/>
    <col min="9" max="9" width="17.36328125" style="27" customWidth="1"/>
    <col min="10" max="10" width="20" style="27" customWidth="1"/>
    <col min="11" max="12" width="11.36328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36328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ht="14.65" x14ac:dyDescent="0.4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4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4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4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4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45070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>
        <v>1</v>
      </c>
      <c r="M13" s="20">
        <f t="shared" ref="M13:M24" si="4">IF(L13,L13/$L$25,"")</f>
        <v>1.7241379310344827E-2</v>
      </c>
      <c r="N13" s="4">
        <v>89028.57</v>
      </c>
      <c r="O13" s="5">
        <v>107724.57</v>
      </c>
      <c r="P13" s="21">
        <f t="shared" ref="P13:P24" si="5">IF(O13,O13/$O$25,"")</f>
        <v>0.51111504705930588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4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</v>
      </c>
      <c r="H19" s="20">
        <f t="shared" si="2"/>
        <v>6.5217391304347824E-2</v>
      </c>
      <c r="I19" s="6">
        <v>41049.57</v>
      </c>
      <c r="J19" s="7">
        <v>48499.979999999996</v>
      </c>
      <c r="K19" s="21">
        <f t="shared" si="3"/>
        <v>6.8049234048028776E-2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">
      <c r="A20" s="80" t="s">
        <v>29</v>
      </c>
      <c r="B20" s="68">
        <v>7</v>
      </c>
      <c r="C20" s="66">
        <f t="shared" si="0"/>
        <v>1</v>
      </c>
      <c r="D20" s="69">
        <v>59594.5</v>
      </c>
      <c r="E20" s="70">
        <v>72109.350000000006</v>
      </c>
      <c r="F20" s="21">
        <f t="shared" si="1"/>
        <v>1</v>
      </c>
      <c r="G20" s="68">
        <v>118</v>
      </c>
      <c r="H20" s="66">
        <f t="shared" si="2"/>
        <v>0.85507246376811596</v>
      </c>
      <c r="I20" s="69">
        <v>548954.43999999994</v>
      </c>
      <c r="J20" s="70">
        <v>660169.49</v>
      </c>
      <c r="K20" s="67">
        <f t="shared" si="3"/>
        <v>0.92626900333521367</v>
      </c>
      <c r="L20" s="68">
        <v>57</v>
      </c>
      <c r="M20" s="66">
        <f t="shared" si="4"/>
        <v>0.98275862068965514</v>
      </c>
      <c r="N20" s="69">
        <v>87675.179999999964</v>
      </c>
      <c r="O20" s="70">
        <v>103039.26999999999</v>
      </c>
      <c r="P20" s="67">
        <f t="shared" si="5"/>
        <v>0.48888495294069417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4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11</v>
      </c>
      <c r="H23" s="20">
        <f t="shared" si="2"/>
        <v>7.9710144927536225E-2</v>
      </c>
      <c r="I23" s="98">
        <v>3780.58</v>
      </c>
      <c r="J23" s="98">
        <v>4049.5</v>
      </c>
      <c r="K23" s="21">
        <f t="shared" si="3"/>
        <v>5.6817626167576267E-3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59594.5</v>
      </c>
      <c r="E25" s="18">
        <f t="shared" si="12"/>
        <v>72109.350000000006</v>
      </c>
      <c r="F25" s="19">
        <f t="shared" si="12"/>
        <v>1</v>
      </c>
      <c r="G25" s="16">
        <f t="shared" si="12"/>
        <v>138</v>
      </c>
      <c r="H25" s="17">
        <f t="shared" si="12"/>
        <v>1</v>
      </c>
      <c r="I25" s="18">
        <f t="shared" si="12"/>
        <v>593784.58999999985</v>
      </c>
      <c r="J25" s="18">
        <f t="shared" si="12"/>
        <v>712718.97</v>
      </c>
      <c r="K25" s="19">
        <f t="shared" si="12"/>
        <v>1</v>
      </c>
      <c r="L25" s="16">
        <f t="shared" si="12"/>
        <v>58</v>
      </c>
      <c r="M25" s="17">
        <f t="shared" si="12"/>
        <v>1</v>
      </c>
      <c r="N25" s="18">
        <f t="shared" si="12"/>
        <v>176703.74999999997</v>
      </c>
      <c r="O25" s="18">
        <f t="shared" si="12"/>
        <v>210763.84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customHeight="1" x14ac:dyDescent="0.3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0" t="s">
        <v>56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4.9261083743842365E-3</v>
      </c>
      <c r="D34" s="10">
        <f t="shared" ref="D34:D45" si="15">D13+I13+N13+S13+AC13+X13</f>
        <v>89028.57</v>
      </c>
      <c r="E34" s="11">
        <f t="shared" ref="E34:E45" si="16">E13+J13+O13+T13+AD13+Y13</f>
        <v>107724.57</v>
      </c>
      <c r="F34" s="21">
        <f t="shared" ref="F34:F43" si="17">IF(E34,E34/$E$46,"")</f>
        <v>0.10820150492145299</v>
      </c>
      <c r="J34" s="106" t="s">
        <v>3</v>
      </c>
      <c r="K34" s="107"/>
      <c r="L34" s="57">
        <f>B25</f>
        <v>7</v>
      </c>
      <c r="M34" s="8">
        <f t="shared" ref="M34:M39" si="18">IF(L34,L34/$L$40,"")</f>
        <v>3.4482758620689655E-2</v>
      </c>
      <c r="N34" s="58">
        <f>D25</f>
        <v>59594.5</v>
      </c>
      <c r="O34" s="58">
        <f>E25</f>
        <v>72109.350000000006</v>
      </c>
      <c r="P34" s="59">
        <f t="shared" ref="P34:P39" si="19">IF(O34,O34/$O$40,"")</f>
        <v>7.2428603696517671E-2</v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138</v>
      </c>
      <c r="M35" s="8">
        <f t="shared" si="18"/>
        <v>0.67980295566502458</v>
      </c>
      <c r="N35" s="61">
        <f>I25</f>
        <v>593784.58999999985</v>
      </c>
      <c r="O35" s="61">
        <f>J25</f>
        <v>712718.97</v>
      </c>
      <c r="P35" s="59">
        <f t="shared" si="19"/>
        <v>0.71587442994729888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58</v>
      </c>
      <c r="M36" s="8">
        <f t="shared" si="18"/>
        <v>0.2857142857142857</v>
      </c>
      <c r="N36" s="61">
        <f>N25</f>
        <v>176703.74999999997</v>
      </c>
      <c r="O36" s="61">
        <f>O25</f>
        <v>210763.84</v>
      </c>
      <c r="P36" s="59">
        <f t="shared" si="19"/>
        <v>0.21169696635618346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9</v>
      </c>
      <c r="C40" s="8">
        <f t="shared" si="14"/>
        <v>4.4334975369458129E-2</v>
      </c>
      <c r="D40" s="13">
        <f t="shared" si="15"/>
        <v>41049.57</v>
      </c>
      <c r="E40" s="23">
        <f t="shared" si="16"/>
        <v>48499.979999999996</v>
      </c>
      <c r="F40" s="21">
        <f t="shared" si="17"/>
        <v>4.8714706632482924E-2</v>
      </c>
      <c r="G40" s="25"/>
      <c r="J40" s="104" t="s">
        <v>0</v>
      </c>
      <c r="K40" s="105"/>
      <c r="L40" s="83">
        <f>SUM(L34:L39)</f>
        <v>203</v>
      </c>
      <c r="M40" s="17">
        <f>SUM(M34:M39)</f>
        <v>0.99999999999999989</v>
      </c>
      <c r="N40" s="84">
        <f>SUM(N34:N39)</f>
        <v>830082.83999999985</v>
      </c>
      <c r="O40" s="85">
        <f>SUM(O34:O39)</f>
        <v>995592.15999999992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182</v>
      </c>
      <c r="C41" s="8">
        <f t="shared" si="14"/>
        <v>0.89655172413793105</v>
      </c>
      <c r="D41" s="13">
        <f t="shared" si="15"/>
        <v>696224.11999999988</v>
      </c>
      <c r="E41" s="23">
        <f t="shared" si="16"/>
        <v>835318.11</v>
      </c>
      <c r="F41" s="21">
        <f t="shared" si="17"/>
        <v>0.83901635987169687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11</v>
      </c>
      <c r="C44" s="8">
        <f t="shared" ref="C44" si="20">IF(B44,B44/$B$46,"")</f>
        <v>5.4187192118226604E-2</v>
      </c>
      <c r="D44" s="13">
        <f t="shared" si="15"/>
        <v>3780.58</v>
      </c>
      <c r="E44" s="14">
        <f t="shared" si="16"/>
        <v>4049.5</v>
      </c>
      <c r="F44" s="21">
        <f t="shared" ref="F44" si="21">IF(E44,E44/$E$46,"")</f>
        <v>4.0674285743672392E-3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203</v>
      </c>
      <c r="C46" s="17">
        <f>SUM(C34:C45)</f>
        <v>1</v>
      </c>
      <c r="D46" s="18">
        <f>SUM(D34:D45)</f>
        <v>830082.83999999985</v>
      </c>
      <c r="E46" s="18">
        <f>SUM(E34:E45)</f>
        <v>995592.15999999992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80" zoomScaleNormal="80" workbookViewId="0">
      <selection activeCell="O25" activeCellId="2" sqref="E25 J25 O25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36328125" style="27" customWidth="1"/>
    <col min="7" max="7" width="9.36328125" style="27" customWidth="1"/>
    <col min="8" max="8" width="10.81640625" style="62" customWidth="1"/>
    <col min="9" max="9" width="17.36328125" style="27" customWidth="1"/>
    <col min="10" max="10" width="20" style="27" customWidth="1"/>
    <col min="11" max="12" width="11.36328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36328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ht="14.65" x14ac:dyDescent="0.4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4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4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4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4">
      <c r="A6" s="29"/>
      <c r="B6" s="26"/>
      <c r="H6" s="26"/>
      <c r="N6" s="26"/>
    </row>
    <row r="7" spans="1:31" s="25" customFormat="1" ht="24.75" customHeight="1" x14ac:dyDescent="0.4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45237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">
      <c r="A8" s="30" t="s">
        <v>11</v>
      </c>
      <c r="B8" s="93" t="str">
        <f>'CONTRACTACIO 1r TR 2023'!B8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4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2.247191011235955E-2</v>
      </c>
      <c r="I13" s="4">
        <v>85806.35</v>
      </c>
      <c r="J13" s="5">
        <v>103825.68</v>
      </c>
      <c r="K13" s="21">
        <f t="shared" ref="K13:K21" si="3">IF(J13,J13/$J$25,"")</f>
        <v>0.17803434904415091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4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">
      <c r="A20" s="80" t="s">
        <v>29</v>
      </c>
      <c r="B20" s="68">
        <v>7</v>
      </c>
      <c r="C20" s="66">
        <f t="shared" si="0"/>
        <v>1</v>
      </c>
      <c r="D20" s="69">
        <v>121239</v>
      </c>
      <c r="E20" s="70">
        <v>146699.19</v>
      </c>
      <c r="F20" s="21">
        <f t="shared" si="1"/>
        <v>1</v>
      </c>
      <c r="G20" s="68">
        <v>84</v>
      </c>
      <c r="H20" s="66">
        <f t="shared" si="2"/>
        <v>0.9438202247191011</v>
      </c>
      <c r="I20" s="69">
        <v>398592.59</v>
      </c>
      <c r="J20" s="70">
        <v>478152.11999999988</v>
      </c>
      <c r="K20" s="21">
        <f t="shared" si="3"/>
        <v>0.81990795945936223</v>
      </c>
      <c r="L20" s="68">
        <v>48</v>
      </c>
      <c r="M20" s="66">
        <f t="shared" si="4"/>
        <v>1</v>
      </c>
      <c r="N20" s="69">
        <v>91178.45</v>
      </c>
      <c r="O20" s="70">
        <v>108305.22999999998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4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3</v>
      </c>
      <c r="H23" s="20">
        <f t="shared" si="13"/>
        <v>3.3707865168539325E-2</v>
      </c>
      <c r="I23" s="6">
        <v>1200</v>
      </c>
      <c r="J23" s="7">
        <v>1200</v>
      </c>
      <c r="K23" s="21">
        <f t="shared" si="14"/>
        <v>2.0576914964870068E-3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5">
      <c r="A25" s="82" t="s">
        <v>0</v>
      </c>
      <c r="B25" s="16">
        <f t="shared" ref="B25:AE25" si="32">SUM(B13:B24)</f>
        <v>7</v>
      </c>
      <c r="C25" s="17">
        <f t="shared" si="32"/>
        <v>1</v>
      </c>
      <c r="D25" s="18">
        <f t="shared" si="32"/>
        <v>121239</v>
      </c>
      <c r="E25" s="18">
        <f t="shared" si="32"/>
        <v>146699.19</v>
      </c>
      <c r="F25" s="19">
        <f t="shared" si="32"/>
        <v>1</v>
      </c>
      <c r="G25" s="16">
        <f t="shared" si="32"/>
        <v>89</v>
      </c>
      <c r="H25" s="17">
        <f t="shared" si="32"/>
        <v>0.99999999999999989</v>
      </c>
      <c r="I25" s="18">
        <f t="shared" si="32"/>
        <v>485598.94000000006</v>
      </c>
      <c r="J25" s="18">
        <f t="shared" si="32"/>
        <v>583177.79999999981</v>
      </c>
      <c r="K25" s="19">
        <f t="shared" si="32"/>
        <v>1.0000000000000002</v>
      </c>
      <c r="L25" s="16">
        <f t="shared" si="32"/>
        <v>48</v>
      </c>
      <c r="M25" s="17">
        <f t="shared" si="32"/>
        <v>1</v>
      </c>
      <c r="N25" s="18">
        <f t="shared" si="32"/>
        <v>91178.45</v>
      </c>
      <c r="O25" s="18">
        <f t="shared" si="32"/>
        <v>108305.22999999998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4">
      <c r="B26" s="26"/>
      <c r="H26" s="26"/>
      <c r="N26" s="26"/>
    </row>
    <row r="27" spans="1:31" s="49" customFormat="1" ht="34.4" customHeight="1" x14ac:dyDescent="0.4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4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4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1.3888888888888888E-2</v>
      </c>
      <c r="D34" s="10">
        <f t="shared" ref="D34:D45" si="35">D13+I13+N13+S13+AC13+X13</f>
        <v>85806.35</v>
      </c>
      <c r="E34" s="11">
        <f t="shared" ref="E34:E45" si="36">E13+J13+O13+T13+AD13+Y13</f>
        <v>103825.68</v>
      </c>
      <c r="F34" s="21">
        <f t="shared" ref="F34:F42" si="37">IF(E34,E34/$E$46,"")</f>
        <v>0.12387005775426735</v>
      </c>
      <c r="J34" s="106" t="s">
        <v>3</v>
      </c>
      <c r="K34" s="107"/>
      <c r="L34" s="57">
        <f>B25</f>
        <v>7</v>
      </c>
      <c r="M34" s="8">
        <f t="shared" ref="M34:M39" si="38">IF(L34,L34/$L$40,"")</f>
        <v>4.8611111111111112E-2</v>
      </c>
      <c r="N34" s="58">
        <f>D25</f>
        <v>121239</v>
      </c>
      <c r="O34" s="58">
        <f>E25</f>
        <v>146699.19</v>
      </c>
      <c r="P34" s="59">
        <f t="shared" ref="P34:P39" si="39">IF(O34,O34/$O$40,"")</f>
        <v>0.17502064169292453</v>
      </c>
    </row>
    <row r="35" spans="1:33" s="25" customFormat="1" ht="30" customHeight="1" x14ac:dyDescent="0.4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89</v>
      </c>
      <c r="M35" s="8">
        <f t="shared" si="38"/>
        <v>0.61805555555555558</v>
      </c>
      <c r="N35" s="61">
        <f>I25</f>
        <v>485598.94000000006</v>
      </c>
      <c r="O35" s="61">
        <f>J25</f>
        <v>583177.79999999981</v>
      </c>
      <c r="P35" s="59">
        <f t="shared" si="39"/>
        <v>0.69576493760509495</v>
      </c>
    </row>
    <row r="36" spans="1:33" ht="30" customHeight="1" x14ac:dyDescent="0.4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48</v>
      </c>
      <c r="M36" s="8">
        <f t="shared" si="38"/>
        <v>0.33333333333333331</v>
      </c>
      <c r="N36" s="61">
        <f>N25</f>
        <v>91178.45</v>
      </c>
      <c r="O36" s="61">
        <f>O25</f>
        <v>108305.22999999998</v>
      </c>
      <c r="P36" s="59">
        <f t="shared" si="39"/>
        <v>0.12921442070198055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4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144</v>
      </c>
      <c r="M40" s="17">
        <f>SUM(M34:M39)</f>
        <v>1</v>
      </c>
      <c r="N40" s="84">
        <f>SUM(N34:N39)</f>
        <v>698016.39</v>
      </c>
      <c r="O40" s="85">
        <f>SUM(O34:O39)</f>
        <v>838182.21999999974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4">
      <c r="A41" s="45" t="s">
        <v>29</v>
      </c>
      <c r="B41" s="12">
        <f t="shared" si="33"/>
        <v>139</v>
      </c>
      <c r="C41" s="8">
        <f t="shared" si="34"/>
        <v>0.96527777777777779</v>
      </c>
      <c r="D41" s="13">
        <f t="shared" si="35"/>
        <v>611010.04</v>
      </c>
      <c r="E41" s="23">
        <f t="shared" si="36"/>
        <v>733156.5399999998</v>
      </c>
      <c r="F41" s="21">
        <f t="shared" si="37"/>
        <v>0.87469827265006894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3</v>
      </c>
      <c r="C44" s="8">
        <f t="shared" si="34"/>
        <v>2.0833333333333332E-2</v>
      </c>
      <c r="D44" s="13">
        <f t="shared" si="35"/>
        <v>1200</v>
      </c>
      <c r="E44" s="14">
        <f t="shared" si="36"/>
        <v>1200</v>
      </c>
      <c r="F44" s="21">
        <f>IF(E44,E44/$E$46,"")</f>
        <v>1.4316695956638169E-3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144</v>
      </c>
      <c r="C46" s="17">
        <f>SUM(C34:C45)</f>
        <v>1</v>
      </c>
      <c r="D46" s="18">
        <f>SUM(D34:D45)</f>
        <v>698016.39</v>
      </c>
      <c r="E46" s="18">
        <f>SUM(E34:E45)</f>
        <v>838182.21999999974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2" zoomScale="80" zoomScaleNormal="80" workbookViewId="0">
      <selection activeCell="I19" sqref="I19:J19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36328125" style="27" customWidth="1"/>
    <col min="7" max="7" width="9.36328125" style="27" customWidth="1"/>
    <col min="8" max="8" width="10.81640625" style="62" customWidth="1"/>
    <col min="9" max="9" width="17.36328125" style="27" customWidth="1"/>
    <col min="10" max="10" width="20" style="27" customWidth="1"/>
    <col min="11" max="12" width="11.36328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36328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ht="14.65" x14ac:dyDescent="0.4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4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4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4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4">
      <c r="A6" s="29"/>
      <c r="B6" s="26"/>
      <c r="H6" s="26"/>
      <c r="N6" s="26"/>
    </row>
    <row r="7" spans="1:31" s="25" customFormat="1" ht="24.75" customHeight="1" x14ac:dyDescent="0.4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45260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">
      <c r="A8" s="30" t="s">
        <v>11</v>
      </c>
      <c r="B8" s="93" t="str">
        <f>'CONTRACTACIO 1r TR 2023'!B8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4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4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3.8461538461538464E-2</v>
      </c>
      <c r="I19" s="6">
        <v>5454.54</v>
      </c>
      <c r="J19" s="7">
        <v>6000</v>
      </c>
      <c r="K19" s="21">
        <f t="shared" si="3"/>
        <v>2.9825191569690886E-2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">
      <c r="A20" s="80" t="s">
        <v>29</v>
      </c>
      <c r="B20" s="68">
        <v>3</v>
      </c>
      <c r="C20" s="66">
        <f t="shared" si="0"/>
        <v>1</v>
      </c>
      <c r="D20" s="69">
        <v>21819</v>
      </c>
      <c r="E20" s="70">
        <v>26400.99</v>
      </c>
      <c r="F20" s="21">
        <f t="shared" si="1"/>
        <v>1</v>
      </c>
      <c r="G20" s="68">
        <v>44</v>
      </c>
      <c r="H20" s="66">
        <f t="shared" si="2"/>
        <v>0.84615384615384615</v>
      </c>
      <c r="I20" s="69">
        <v>162258.61000000002</v>
      </c>
      <c r="J20" s="70">
        <v>193730.22</v>
      </c>
      <c r="K20" s="67">
        <f t="shared" si="3"/>
        <v>0.9630068207230601</v>
      </c>
      <c r="L20" s="68">
        <v>26</v>
      </c>
      <c r="M20" s="66">
        <f t="shared" si="4"/>
        <v>1</v>
      </c>
      <c r="N20" s="69">
        <v>48982.09</v>
      </c>
      <c r="O20" s="70">
        <v>59194.84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4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6</v>
      </c>
      <c r="H23" s="20">
        <f t="shared" si="2"/>
        <v>0.11538461538461539</v>
      </c>
      <c r="I23" s="6">
        <v>1400</v>
      </c>
      <c r="J23" s="7">
        <v>1442</v>
      </c>
      <c r="K23" s="21">
        <f t="shared" si="3"/>
        <v>7.167987707249043E-3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5">
      <c r="A25" s="82" t="s">
        <v>0</v>
      </c>
      <c r="B25" s="16">
        <f t="shared" ref="B25:AE25" si="22">SUM(B13:B24)</f>
        <v>3</v>
      </c>
      <c r="C25" s="17">
        <f t="shared" si="22"/>
        <v>1</v>
      </c>
      <c r="D25" s="18">
        <f t="shared" si="22"/>
        <v>21819</v>
      </c>
      <c r="E25" s="18">
        <f t="shared" si="22"/>
        <v>26400.99</v>
      </c>
      <c r="F25" s="19">
        <f t="shared" si="22"/>
        <v>1</v>
      </c>
      <c r="G25" s="16">
        <f t="shared" si="22"/>
        <v>52</v>
      </c>
      <c r="H25" s="17">
        <f t="shared" si="22"/>
        <v>1</v>
      </c>
      <c r="I25" s="18">
        <f t="shared" si="22"/>
        <v>169113.15000000002</v>
      </c>
      <c r="J25" s="18">
        <f t="shared" si="22"/>
        <v>201172.22</v>
      </c>
      <c r="K25" s="19">
        <f t="shared" si="22"/>
        <v>1</v>
      </c>
      <c r="L25" s="16">
        <f t="shared" si="22"/>
        <v>26</v>
      </c>
      <c r="M25" s="17">
        <f t="shared" si="22"/>
        <v>1</v>
      </c>
      <c r="N25" s="18">
        <f t="shared" si="22"/>
        <v>48982.09</v>
      </c>
      <c r="O25" s="18">
        <f t="shared" si="22"/>
        <v>59194.84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4">
      <c r="B26" s="26"/>
      <c r="H26" s="26"/>
      <c r="N26" s="26"/>
    </row>
    <row r="27" spans="1:31" s="49" customFormat="1" ht="34.4" customHeight="1" x14ac:dyDescent="0.4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4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4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3</v>
      </c>
      <c r="M34" s="8">
        <f>IF(L34,L34/$L$40,"")</f>
        <v>3.7037037037037035E-2</v>
      </c>
      <c r="N34" s="58">
        <f>D25</f>
        <v>21819</v>
      </c>
      <c r="O34" s="58">
        <f>E25</f>
        <v>26400.99</v>
      </c>
      <c r="P34" s="59">
        <f>IF(O34,O34/$O$40,"")</f>
        <v>9.2063917162319875E-2</v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52</v>
      </c>
      <c r="M35" s="8">
        <f>IF(L35,L35/$L$40,"")</f>
        <v>0.64197530864197527</v>
      </c>
      <c r="N35" s="61">
        <f>I25</f>
        <v>169113.15000000002</v>
      </c>
      <c r="O35" s="61">
        <f>J25</f>
        <v>201172.22</v>
      </c>
      <c r="P35" s="59">
        <f>IF(O35,O35/$O$40,"")</f>
        <v>0.7015154582248615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26</v>
      </c>
      <c r="M36" s="8">
        <f>IF(L36,L36/$L$40,"")</f>
        <v>0.32098765432098764</v>
      </c>
      <c r="N36" s="61">
        <f>N25</f>
        <v>48982.09</v>
      </c>
      <c r="O36" s="61">
        <f>O25</f>
        <v>59194.84</v>
      </c>
      <c r="P36" s="59">
        <f>IF(O36,O36/$O$40,"")</f>
        <v>0.20642062461281863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2</v>
      </c>
      <c r="C40" s="8">
        <f t="shared" si="24"/>
        <v>2.4691358024691357E-2</v>
      </c>
      <c r="D40" s="13">
        <f t="shared" si="25"/>
        <v>5454.54</v>
      </c>
      <c r="E40" s="23">
        <f t="shared" si="26"/>
        <v>6000</v>
      </c>
      <c r="F40" s="21">
        <f t="shared" si="27"/>
        <v>2.0922832930655978E-2</v>
      </c>
      <c r="G40" s="25"/>
      <c r="J40" s="104" t="s">
        <v>0</v>
      </c>
      <c r="K40" s="105"/>
      <c r="L40" s="83">
        <f>SUM(L34:L39)</f>
        <v>81</v>
      </c>
      <c r="M40" s="17">
        <f>SUM(M34:M39)</f>
        <v>0.99999999999999989</v>
      </c>
      <c r="N40" s="84">
        <f>SUM(N34:N39)</f>
        <v>239914.24000000002</v>
      </c>
      <c r="O40" s="85">
        <f>SUM(O34:O39)</f>
        <v>286768.05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73</v>
      </c>
      <c r="C41" s="8">
        <f t="shared" si="24"/>
        <v>0.90123456790123457</v>
      </c>
      <c r="D41" s="13">
        <f t="shared" si="25"/>
        <v>233059.7</v>
      </c>
      <c r="E41" s="23">
        <f t="shared" si="26"/>
        <v>279326.05</v>
      </c>
      <c r="F41" s="21">
        <f t="shared" si="27"/>
        <v>0.97404871288834305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6</v>
      </c>
      <c r="C44" s="8">
        <f t="shared" si="30"/>
        <v>7.407407407407407E-2</v>
      </c>
      <c r="D44" s="13">
        <f t="shared" si="25"/>
        <v>1400</v>
      </c>
      <c r="E44" s="14">
        <f t="shared" si="26"/>
        <v>1442</v>
      </c>
      <c r="F44" s="21">
        <f t="shared" ref="F44" si="31">IF(E44,E44/$E$46,"")</f>
        <v>5.0284541810009867E-3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81</v>
      </c>
      <c r="C46" s="17">
        <f>SUM(C34:C45)</f>
        <v>1</v>
      </c>
      <c r="D46" s="18">
        <f>SUM(D34:D45)</f>
        <v>239914.24000000002</v>
      </c>
      <c r="E46" s="18">
        <f>SUM(E34:E45)</f>
        <v>286768.05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21" sqref="J21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36328125" style="27" customWidth="1"/>
    <col min="7" max="7" width="9.36328125" style="27" customWidth="1"/>
    <col min="8" max="8" width="10.81640625" style="62" customWidth="1"/>
    <col min="9" max="9" width="17.36328125" style="27" customWidth="1"/>
    <col min="10" max="10" width="20" style="27" customWidth="1"/>
    <col min="11" max="12" width="11.36328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36328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ht="14.65" x14ac:dyDescent="0.4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4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4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4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4">
      <c r="A6" s="29"/>
      <c r="B6" s="26"/>
      <c r="H6" s="26"/>
      <c r="N6" s="26"/>
    </row>
    <row r="7" spans="1:31" s="25" customFormat="1" ht="24.75" customHeight="1" x14ac:dyDescent="0.4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">
      <c r="A8" s="30" t="s">
        <v>11</v>
      </c>
      <c r="B8" s="93" t="str">
        <f>'CONTRACTACIO 1r TR 2023'!B8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4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4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4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4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4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0.02</v>
      </c>
      <c r="I19" s="6">
        <v>5454.54</v>
      </c>
      <c r="J19" s="7">
        <v>6000</v>
      </c>
      <c r="K19" s="21">
        <f t="shared" si="3"/>
        <v>1.6516601868825975E-2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4">
      <c r="A20" s="80" t="s">
        <v>29</v>
      </c>
      <c r="B20" s="68">
        <v>3</v>
      </c>
      <c r="C20" s="66">
        <f t="shared" si="0"/>
        <v>1</v>
      </c>
      <c r="D20" s="69">
        <v>71884.929999999993</v>
      </c>
      <c r="E20" s="70">
        <v>86980.77</v>
      </c>
      <c r="F20" s="21">
        <f t="shared" si="1"/>
        <v>1</v>
      </c>
      <c r="G20" s="68">
        <v>93</v>
      </c>
      <c r="H20" s="66">
        <f t="shared" si="2"/>
        <v>0.93</v>
      </c>
      <c r="I20" s="69">
        <v>297657.71000000002</v>
      </c>
      <c r="J20" s="70">
        <v>355570.85</v>
      </c>
      <c r="K20" s="67">
        <f t="shared" si="3"/>
        <v>0.97880369426834002</v>
      </c>
      <c r="L20" s="68">
        <v>44</v>
      </c>
      <c r="M20" s="66">
        <f>IF(L20,L20/$L$25,"")</f>
        <v>1</v>
      </c>
      <c r="N20" s="69">
        <v>100197.34999999999</v>
      </c>
      <c r="O20" s="70">
        <v>120606.39999999999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4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5</v>
      </c>
      <c r="H23" s="20">
        <f t="shared" si="11"/>
        <v>0.05</v>
      </c>
      <c r="I23" s="6">
        <v>1647.93</v>
      </c>
      <c r="J23" s="7">
        <v>1700</v>
      </c>
      <c r="K23" s="21">
        <f t="shared" si="12"/>
        <v>4.6797038628340259E-3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3</v>
      </c>
      <c r="C25" s="17">
        <f t="shared" si="30"/>
        <v>1</v>
      </c>
      <c r="D25" s="18">
        <f t="shared" si="30"/>
        <v>71884.929999999993</v>
      </c>
      <c r="E25" s="18">
        <f t="shared" si="30"/>
        <v>86980.77</v>
      </c>
      <c r="F25" s="19">
        <f t="shared" si="30"/>
        <v>1</v>
      </c>
      <c r="G25" s="16">
        <f t="shared" si="30"/>
        <v>100</v>
      </c>
      <c r="H25" s="17">
        <f t="shared" si="30"/>
        <v>1</v>
      </c>
      <c r="I25" s="18">
        <f t="shared" si="30"/>
        <v>304760.18</v>
      </c>
      <c r="J25" s="18">
        <f t="shared" si="30"/>
        <v>363270.85</v>
      </c>
      <c r="K25" s="19">
        <f t="shared" si="30"/>
        <v>1</v>
      </c>
      <c r="L25" s="16">
        <f t="shared" si="30"/>
        <v>44</v>
      </c>
      <c r="M25" s="17">
        <f t="shared" si="30"/>
        <v>1</v>
      </c>
      <c r="N25" s="18">
        <f t="shared" si="30"/>
        <v>100197.34999999999</v>
      </c>
      <c r="O25" s="18">
        <f t="shared" si="30"/>
        <v>120606.39999999999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3</v>
      </c>
      <c r="M34" s="8">
        <f t="shared" ref="M34:M39" si="36">IF(L34,L34/$L$40,"")</f>
        <v>2.0408163265306121E-2</v>
      </c>
      <c r="N34" s="58">
        <f>D25</f>
        <v>71884.929999999993</v>
      </c>
      <c r="O34" s="58">
        <f>E25</f>
        <v>86980.77</v>
      </c>
      <c r="P34" s="59">
        <f t="shared" ref="P34:P39" si="37">IF(O34,O34/$O$40,"")</f>
        <v>0.15236848209647647</v>
      </c>
    </row>
    <row r="35" spans="1:33" s="25" customFormat="1" ht="30" customHeight="1" x14ac:dyDescent="0.3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100</v>
      </c>
      <c r="M35" s="8">
        <f t="shared" si="36"/>
        <v>0.68027210884353739</v>
      </c>
      <c r="N35" s="61">
        <f>I25</f>
        <v>304760.18</v>
      </c>
      <c r="O35" s="61">
        <f>J25</f>
        <v>363270.85</v>
      </c>
      <c r="P35" s="59">
        <f t="shared" si="37"/>
        <v>0.63635937005842536</v>
      </c>
    </row>
    <row r="36" spans="1:33" ht="30" customHeight="1" x14ac:dyDescent="0.3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44</v>
      </c>
      <c r="M36" s="8">
        <f t="shared" si="36"/>
        <v>0.29931972789115646</v>
      </c>
      <c r="N36" s="61">
        <f>N25</f>
        <v>100197.34999999999</v>
      </c>
      <c r="O36" s="61">
        <f>O25</f>
        <v>120606.39999999999</v>
      </c>
      <c r="P36" s="59">
        <f t="shared" si="37"/>
        <v>0.21127214784509815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2</v>
      </c>
      <c r="C40" s="8">
        <f t="shared" si="32"/>
        <v>1.3605442176870748E-2</v>
      </c>
      <c r="D40" s="13">
        <f t="shared" si="33"/>
        <v>5454.54</v>
      </c>
      <c r="E40" s="23">
        <f t="shared" si="34"/>
        <v>6000</v>
      </c>
      <c r="F40" s="21">
        <f t="shared" si="35"/>
        <v>1.0510494360751908E-2</v>
      </c>
      <c r="G40" s="25"/>
      <c r="J40" s="104" t="s">
        <v>0</v>
      </c>
      <c r="K40" s="105"/>
      <c r="L40" s="83">
        <f>SUM(L34:L39)</f>
        <v>147</v>
      </c>
      <c r="M40" s="17">
        <f>SUM(M34:M39)</f>
        <v>1</v>
      </c>
      <c r="N40" s="84">
        <f>SUM(N34:N39)</f>
        <v>476842.45999999996</v>
      </c>
      <c r="O40" s="85">
        <f>SUM(O34:O39)</f>
        <v>570858.02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140</v>
      </c>
      <c r="C41" s="8">
        <f t="shared" si="32"/>
        <v>0.95238095238095233</v>
      </c>
      <c r="D41" s="13">
        <f t="shared" si="33"/>
        <v>469739.99</v>
      </c>
      <c r="E41" s="23">
        <f t="shared" si="34"/>
        <v>563158.02</v>
      </c>
      <c r="F41" s="21">
        <f t="shared" si="35"/>
        <v>0.98651153223703503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5</v>
      </c>
      <c r="C44" s="8">
        <f t="shared" si="32"/>
        <v>3.4013605442176874E-2</v>
      </c>
      <c r="D44" s="13">
        <f t="shared" si="39"/>
        <v>1647.93</v>
      </c>
      <c r="E44" s="14">
        <f t="shared" si="40"/>
        <v>1700</v>
      </c>
      <c r="F44" s="21">
        <f>IF(E44,E44/$E$46,"")</f>
        <v>2.9779734022130407E-3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147</v>
      </c>
      <c r="C46" s="17">
        <f>SUM(C34:C45)</f>
        <v>1</v>
      </c>
      <c r="D46" s="18">
        <f>SUM(D34:D45)</f>
        <v>476842.45999999996</v>
      </c>
      <c r="E46" s="18">
        <f>SUM(E34:E45)</f>
        <v>570858.02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8" zoomScale="80" zoomScaleNormal="80" workbookViewId="0">
      <selection activeCell="O40" sqref="O40"/>
    </sheetView>
  </sheetViews>
  <sheetFormatPr defaultColWidth="9.1796875" defaultRowHeight="14.5" x14ac:dyDescent="0.35"/>
  <cols>
    <col min="1" max="1" width="30.36328125" style="27" customWidth="1"/>
    <col min="2" max="2" width="11.1796875" style="62" customWidth="1"/>
    <col min="3" max="3" width="10.54296875" style="27" customWidth="1"/>
    <col min="4" max="4" width="19.1796875" style="27" customWidth="1"/>
    <col min="5" max="5" width="19.54296875" style="27" customWidth="1"/>
    <col min="6" max="6" width="11.36328125" style="27" customWidth="1"/>
    <col min="7" max="7" width="9.36328125" style="27" customWidth="1"/>
    <col min="8" max="8" width="10.81640625" style="62" customWidth="1"/>
    <col min="9" max="9" width="17.36328125" style="27" customWidth="1"/>
    <col min="10" max="10" width="20" style="27" customWidth="1"/>
    <col min="11" max="11" width="11.36328125" style="27" customWidth="1"/>
    <col min="12" max="12" width="11.54296875" style="27" customWidth="1"/>
    <col min="13" max="13" width="10.54296875" style="27" customWidth="1"/>
    <col min="14" max="14" width="20.1796875" style="62" customWidth="1"/>
    <col min="15" max="15" width="19.54296875" style="27" customWidth="1"/>
    <col min="16" max="16" width="11.36328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36328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ht="14.65" x14ac:dyDescent="0.4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4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4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4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4">
      <c r="A6" s="29"/>
      <c r="B6" s="26"/>
      <c r="H6" s="26"/>
      <c r="N6" s="26"/>
    </row>
    <row r="7" spans="1:31" s="25" customFormat="1" ht="24.75" customHeight="1" x14ac:dyDescent="0.4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">
      <c r="A8" s="30" t="s">
        <v>11</v>
      </c>
      <c r="B8" s="93" t="str">
        <f>'CONTRACTACIO 1r TR 2023'!B8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4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4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4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2</v>
      </c>
      <c r="H13" s="20">
        <f t="shared" ref="H13:H24" si="2">IF(G13,G13/$G$25,"")</f>
        <v>5.2770448548812663E-3</v>
      </c>
      <c r="I13" s="10">
        <f>'CONTRACTACIO 1r TR 2023'!I13+'CONTRACTACIO 2n TR 2023'!I13+'CONTRACTACIO 3r TR 2023'!I13+'CONTRACTACIO 4t TR 2023'!I13</f>
        <v>85806.35</v>
      </c>
      <c r="J13" s="10">
        <f>'CONTRACTACIO 1r TR 2023'!J13+'CONTRACTACIO 2n TR 2023'!J13+'CONTRACTACIO 3r TR 2023'!J13+'CONTRACTACIO 4t TR 2023'!J13</f>
        <v>103825.68</v>
      </c>
      <c r="K13" s="21">
        <f t="shared" ref="K13:K24" si="3">IF(J13,J13/$J$25,"")</f>
        <v>5.5810061026269273E-2</v>
      </c>
      <c r="L13" s="9">
        <f>'CONTRACTACIO 1r TR 2023'!L13+'CONTRACTACIO 2n TR 2023'!L13+'CONTRACTACIO 3r TR 2023'!L13+'CONTRACTACIO 4t TR 2023'!L13</f>
        <v>1</v>
      </c>
      <c r="M13" s="20">
        <f t="shared" ref="M13:M24" si="4">IF(L13,L13/$L$25,"")</f>
        <v>5.681818181818182E-3</v>
      </c>
      <c r="N13" s="10">
        <f>'CONTRACTACIO 1r TR 2023'!N13+'CONTRACTACIO 2n TR 2023'!N13+'CONTRACTACIO 3r TR 2023'!N13+'CONTRACTACIO 4t TR 2023'!N13</f>
        <v>89028.57</v>
      </c>
      <c r="O13" s="10">
        <f>'CONTRACTACIO 1r TR 2023'!O13+'CONTRACTACIO 2n TR 2023'!O13+'CONTRACTACIO 3r TR 2023'!O13+'CONTRACTACIO 4t TR 2023'!O13</f>
        <v>107724.57</v>
      </c>
      <c r="P13" s="21">
        <f t="shared" ref="P13:P24" si="5">IF(O13,O13/$O$25,"")</f>
        <v>0.21593702379281704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4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4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4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4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4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13</v>
      </c>
      <c r="H19" s="20">
        <f t="shared" si="2"/>
        <v>3.430079155672823E-2</v>
      </c>
      <c r="I19" s="13">
        <f>'CONTRACTACIO 1r TR 2023'!I19+'CONTRACTACIO 2n TR 2023'!I19+'CONTRACTACIO 3r TR 2023'!I19+'CONTRACTACIO 4t TR 2023'!I19</f>
        <v>51958.65</v>
      </c>
      <c r="J19" s="13">
        <f>'CONTRACTACIO 1r TR 2023'!J19+'CONTRACTACIO 2n TR 2023'!J19+'CONTRACTACIO 3r TR 2023'!J19+'CONTRACTACIO 4t TR 2023'!J19</f>
        <v>60499.979999999996</v>
      </c>
      <c r="K19" s="21">
        <f t="shared" si="3"/>
        <v>3.2520929079280489E-2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4">
      <c r="A20" s="45" t="s">
        <v>29</v>
      </c>
      <c r="B20" s="9">
        <f>'CONTRACTACIO 1r TR 2023'!B20+'CONTRACTACIO 2n TR 2023'!B20+'CONTRACTACIO 3r TR 2023'!B20+'CONTRACTACIO 4t TR 2023'!B20</f>
        <v>20</v>
      </c>
      <c r="C20" s="20">
        <f t="shared" si="0"/>
        <v>1</v>
      </c>
      <c r="D20" s="13">
        <f>'CONTRACTACIO 1r TR 2023'!D20+'CONTRACTACIO 2n TR 2023'!D20+'CONTRACTACIO 3r TR 2023'!D20+'CONTRACTACIO 4t TR 2023'!D20</f>
        <v>274537.43</v>
      </c>
      <c r="E20" s="13">
        <f>'CONTRACTACIO 1r TR 2023'!E20+'CONTRACTACIO 2n TR 2023'!E20+'CONTRACTACIO 3r TR 2023'!E20+'CONTRACTACIO 4t TR 2023'!E20</f>
        <v>332190.3</v>
      </c>
      <c r="F20" s="21">
        <f t="shared" si="1"/>
        <v>1</v>
      </c>
      <c r="G20" s="9">
        <f>'CONTRACTACIO 1r TR 2023'!G20+'CONTRACTACIO 2n TR 2023'!G20+'CONTRACTACIO 3r TR 2023'!G20+'CONTRACTACIO 4t TR 2023'!G20</f>
        <v>339</v>
      </c>
      <c r="H20" s="20">
        <f t="shared" si="2"/>
        <v>0.89445910290237463</v>
      </c>
      <c r="I20" s="13">
        <f>'CONTRACTACIO 1r TR 2023'!I20+'CONTRACTACIO 2n TR 2023'!I20+'CONTRACTACIO 3r TR 2023'!I20+'CONTRACTACIO 4t TR 2023'!I20</f>
        <v>1407463.35</v>
      </c>
      <c r="J20" s="13">
        <f>'CONTRACTACIO 1r TR 2023'!J20+'CONTRACTACIO 2n TR 2023'!J20+'CONTRACTACIO 3r TR 2023'!J20+'CONTRACTACIO 4t TR 2023'!J20</f>
        <v>1687622.6799999997</v>
      </c>
      <c r="K20" s="21">
        <f t="shared" si="3"/>
        <v>0.90715827490959933</v>
      </c>
      <c r="L20" s="9">
        <f>'CONTRACTACIO 1r TR 2023'!L20+'CONTRACTACIO 2n TR 2023'!L20+'CONTRACTACIO 3r TR 2023'!L20+'CONTRACTACIO 4t TR 2023'!L20</f>
        <v>175</v>
      </c>
      <c r="M20" s="20">
        <f t="shared" si="4"/>
        <v>0.99431818181818177</v>
      </c>
      <c r="N20" s="13">
        <f>'CONTRACTACIO 1r TR 2023'!N20+'CONTRACTACIO 2n TR 2023'!N20+'CONTRACTACIO 3r TR 2023'!N20+'CONTRACTACIO 4t TR 2023'!N20</f>
        <v>328033.06999999995</v>
      </c>
      <c r="O20" s="13">
        <f>'CONTRACTACIO 1r TR 2023'!O20+'CONTRACTACIO 2n TR 2023'!O20+'CONTRACTACIO 3r TR 2023'!O20+'CONTRACTACIO 4t TR 2023'!O20</f>
        <v>391145.74</v>
      </c>
      <c r="P20" s="21">
        <f t="shared" si="5"/>
        <v>0.78406297620718302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40" customHeight="1" x14ac:dyDescent="0.35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40" customHeight="1" x14ac:dyDescent="0.4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25</v>
      </c>
      <c r="H23" s="66">
        <f t="shared" si="2"/>
        <v>6.5963060686015831E-2</v>
      </c>
      <c r="I23" s="77">
        <f>'CONTRACTACIO 1r TR 2023'!I23+'CONTRACTACIO 2n TR 2023'!I23+'CONTRACTACIO 3r TR 2023'!I23+'CONTRACTACIO 4t TR 2023'!I23</f>
        <v>8028.51</v>
      </c>
      <c r="J23" s="78">
        <f>'CONTRACTACIO 1r TR 2023'!J23+'CONTRACTACIO 2n TR 2023'!J23+'CONTRACTACIO 3r TR 2023'!J23+'CONTRACTACIO 4t TR 2023'!J23</f>
        <v>8391.5</v>
      </c>
      <c r="K23" s="67">
        <f t="shared" si="3"/>
        <v>4.510734984850941E-3</v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45">
      <c r="A25" s="82" t="s">
        <v>0</v>
      </c>
      <c r="B25" s="16">
        <f t="shared" ref="B25:AE25" si="12">SUM(B13:B24)</f>
        <v>20</v>
      </c>
      <c r="C25" s="17">
        <f t="shared" si="12"/>
        <v>1</v>
      </c>
      <c r="D25" s="18">
        <f t="shared" si="12"/>
        <v>274537.43</v>
      </c>
      <c r="E25" s="18">
        <f t="shared" si="12"/>
        <v>332190.3</v>
      </c>
      <c r="F25" s="19">
        <f t="shared" si="12"/>
        <v>1</v>
      </c>
      <c r="G25" s="16">
        <f t="shared" si="12"/>
        <v>379</v>
      </c>
      <c r="H25" s="17">
        <f t="shared" si="12"/>
        <v>1</v>
      </c>
      <c r="I25" s="18">
        <f t="shared" si="12"/>
        <v>1553256.86</v>
      </c>
      <c r="J25" s="18">
        <f t="shared" si="12"/>
        <v>1860339.8399999996</v>
      </c>
      <c r="K25" s="19">
        <f t="shared" si="12"/>
        <v>1</v>
      </c>
      <c r="L25" s="16">
        <f t="shared" si="12"/>
        <v>176</v>
      </c>
      <c r="M25" s="17">
        <f t="shared" si="12"/>
        <v>1</v>
      </c>
      <c r="N25" s="18">
        <f t="shared" si="12"/>
        <v>417061.63999999996</v>
      </c>
      <c r="O25" s="18">
        <f t="shared" si="12"/>
        <v>498870.31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4">
      <c r="B26" s="26"/>
      <c r="H26" s="26"/>
      <c r="N26" s="26"/>
    </row>
    <row r="27" spans="1:31" s="49" customFormat="1" ht="34.4" customHeight="1" x14ac:dyDescent="0.4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4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4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" customHeight="1" thickBot="1" x14ac:dyDescent="0.4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" customHeight="1" x14ac:dyDescent="0.4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5.2173913043478265E-3</v>
      </c>
      <c r="D34" s="10">
        <f t="shared" ref="D34:D43" si="15">D13+I13+N13+S13+X13+AC13</f>
        <v>174834.92</v>
      </c>
      <c r="E34" s="11">
        <f t="shared" ref="E34:E43" si="16">E13+J13+O13+T13+Y13+AD13</f>
        <v>211550.25</v>
      </c>
      <c r="F34" s="21">
        <f t="shared" ref="F34:F40" si="17">IF(E34,E34/$E$46,"")</f>
        <v>7.8602294207092083E-2</v>
      </c>
      <c r="J34" s="106" t="s">
        <v>3</v>
      </c>
      <c r="K34" s="107"/>
      <c r="L34" s="57">
        <f>B25</f>
        <v>20</v>
      </c>
      <c r="M34" s="8">
        <f t="shared" ref="M34:M39" si="18">IF(L34,L34/$L$40,"")</f>
        <v>3.4782608695652174E-2</v>
      </c>
      <c r="N34" s="58">
        <f>D25</f>
        <v>274537.43</v>
      </c>
      <c r="O34" s="58">
        <f>E25</f>
        <v>332190.3</v>
      </c>
      <c r="P34" s="59">
        <f t="shared" ref="P34:P39" si="19">IF(O34,O34/$O$40,"")</f>
        <v>0.12342656032475584</v>
      </c>
    </row>
    <row r="35" spans="1:33" s="25" customFormat="1" ht="30" customHeight="1" x14ac:dyDescent="0.4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379</v>
      </c>
      <c r="M35" s="8">
        <f t="shared" si="18"/>
        <v>0.65913043478260869</v>
      </c>
      <c r="N35" s="61">
        <f>I25</f>
        <v>1553256.86</v>
      </c>
      <c r="O35" s="61">
        <f>J25</f>
        <v>1860339.8399999996</v>
      </c>
      <c r="P35" s="59">
        <f t="shared" si="19"/>
        <v>0.69121629224666281</v>
      </c>
    </row>
    <row r="36" spans="1:33" s="25" customFormat="1" ht="30" customHeight="1" x14ac:dyDescent="0.4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176</v>
      </c>
      <c r="M36" s="8">
        <f t="shared" si="18"/>
        <v>0.30608695652173912</v>
      </c>
      <c r="N36" s="61">
        <f>N25</f>
        <v>417061.63999999996</v>
      </c>
      <c r="O36" s="61">
        <f>O25</f>
        <v>498870.31</v>
      </c>
      <c r="P36" s="59">
        <f t="shared" si="19"/>
        <v>0.18535714742858131</v>
      </c>
    </row>
    <row r="37" spans="1:33" ht="30" customHeight="1" x14ac:dyDescent="0.4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5">
      <c r="A40" s="44" t="s">
        <v>28</v>
      </c>
      <c r="B40" s="12">
        <f t="shared" si="13"/>
        <v>13</v>
      </c>
      <c r="C40" s="8">
        <f t="shared" si="14"/>
        <v>2.2608695652173914E-2</v>
      </c>
      <c r="D40" s="13">
        <f t="shared" si="15"/>
        <v>51958.65</v>
      </c>
      <c r="E40" s="23">
        <f t="shared" si="16"/>
        <v>60499.979999999996</v>
      </c>
      <c r="F40" s="21">
        <f t="shared" si="17"/>
        <v>2.2478996018596938E-2</v>
      </c>
      <c r="G40" s="25"/>
      <c r="H40" s="25"/>
      <c r="I40" s="25"/>
      <c r="J40" s="104" t="s">
        <v>0</v>
      </c>
      <c r="K40" s="105"/>
      <c r="L40" s="83">
        <f>SUM(L34:L39)</f>
        <v>575</v>
      </c>
      <c r="M40" s="17">
        <f>SUM(M34:M39)</f>
        <v>1</v>
      </c>
      <c r="N40" s="84">
        <f>SUM(N34:N39)</f>
        <v>2244855.9300000002</v>
      </c>
      <c r="O40" s="85">
        <f>SUM(O34:O39)</f>
        <v>2691400.4499999997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4">
      <c r="A41" s="45" t="s">
        <v>29</v>
      </c>
      <c r="B41" s="12">
        <f t="shared" si="13"/>
        <v>534</v>
      </c>
      <c r="C41" s="8">
        <f>IF(B41,B41/$B$46,"")</f>
        <v>0.92869565217391303</v>
      </c>
      <c r="D41" s="13">
        <f t="shared" si="15"/>
        <v>2010033.85</v>
      </c>
      <c r="E41" s="23">
        <f t="shared" si="16"/>
        <v>2410958.7199999997</v>
      </c>
      <c r="F41" s="21">
        <f>IF(E41,E41/$E$46,"")</f>
        <v>0.89580081626277497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4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25</v>
      </c>
      <c r="C44" s="8">
        <f>IF(B44,B44/$B$46,"")</f>
        <v>4.3478260869565216E-2</v>
      </c>
      <c r="D44" s="13">
        <f t="shared" ref="D44" si="21">D23+I23+N23+S23+X23+AC23</f>
        <v>8028.51</v>
      </c>
      <c r="E44" s="14">
        <f t="shared" ref="E44" si="22">E23+J23+O23+T23+Y23+AD23</f>
        <v>8391.5</v>
      </c>
      <c r="F44" s="21">
        <f>IF(E44,E44/$E$46,"")</f>
        <v>3.1178935115359742E-3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575</v>
      </c>
      <c r="C46" s="17">
        <f>SUM(C34:C45)</f>
        <v>1</v>
      </c>
      <c r="D46" s="18">
        <f>SUM(D34:D45)</f>
        <v>2244855.9299999997</v>
      </c>
      <c r="E46" s="18">
        <f>SUM(E34:E45)</f>
        <v>2691400.4499999997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2024-03-22T08:53:59Z</dcterms:modified>
</cp:coreProperties>
</file>