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00" windowHeight="10900" tabRatio="700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4" l="1"/>
  <c r="I20" i="4"/>
  <c r="J20" i="1"/>
  <c r="I20" i="1"/>
  <c r="J13" i="1"/>
  <c r="I13" i="1"/>
  <c r="A28" i="7"/>
  <c r="A28" i="6"/>
  <c r="A28" i="5"/>
  <c r="A28" i="4"/>
  <c r="A27" i="7"/>
  <c r="A27" i="6"/>
  <c r="A27" i="5"/>
  <c r="A27" i="4"/>
  <c r="E44" i="6" l="1"/>
  <c r="F44" i="6"/>
  <c r="D44" i="6"/>
  <c r="B44" i="6"/>
  <c r="C44" i="6" s="1"/>
  <c r="E44" i="5"/>
  <c r="F44" i="5"/>
  <c r="D44" i="5"/>
  <c r="B44" i="5"/>
  <c r="C44" i="5" s="1"/>
  <c r="E44" i="4"/>
  <c r="F44" i="4" s="1"/>
  <c r="D44" i="4"/>
  <c r="B44" i="4"/>
  <c r="C44" i="4"/>
  <c r="E44" i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/>
  <c r="T23" i="7"/>
  <c r="U23" i="7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C23" i="7" s="1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W22" i="7"/>
  <c r="T22" i="7"/>
  <c r="U22" i="7" s="1"/>
  <c r="S22" i="7"/>
  <c r="Q22" i="7"/>
  <c r="R22" i="7"/>
  <c r="O22" i="7"/>
  <c r="P22" i="7"/>
  <c r="N22" i="7"/>
  <c r="L22" i="7"/>
  <c r="M22" i="7" s="1"/>
  <c r="J22" i="7"/>
  <c r="K22" i="7" s="1"/>
  <c r="I22" i="7"/>
  <c r="G22" i="7"/>
  <c r="H22" i="7" s="1"/>
  <c r="E22" i="7"/>
  <c r="E43" i="7" s="1"/>
  <c r="F43" i="7" s="1"/>
  <c r="D22" i="7"/>
  <c r="B22" i="7"/>
  <c r="E43" i="6"/>
  <c r="F43" i="6" s="1"/>
  <c r="D43" i="6"/>
  <c r="B43" i="6"/>
  <c r="C43" i="6" s="1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L34" i="1" s="1"/>
  <c r="M34" i="1" s="1"/>
  <c r="B16" i="7"/>
  <c r="C16" i="7" s="1"/>
  <c r="D16" i="7"/>
  <c r="J24" i="7"/>
  <c r="K24" i="7" s="1"/>
  <c r="E24" i="7"/>
  <c r="O24" i="7"/>
  <c r="P24" i="7" s="1"/>
  <c r="T24" i="7"/>
  <c r="U24" i="7"/>
  <c r="Y24" i="7"/>
  <c r="Z24" i="7" s="1"/>
  <c r="AD24" i="7"/>
  <c r="AE24" i="7" s="1"/>
  <c r="E13" i="7"/>
  <c r="F13" i="7" s="1"/>
  <c r="J13" i="7"/>
  <c r="O13" i="7"/>
  <c r="P13" i="7" s="1"/>
  <c r="T13" i="7"/>
  <c r="Y13" i="7"/>
  <c r="Z13" i="7" s="1"/>
  <c r="AD13" i="7"/>
  <c r="AE13" i="7"/>
  <c r="E20" i="7"/>
  <c r="F20" i="7" s="1"/>
  <c r="J20" i="7"/>
  <c r="O20" i="7"/>
  <c r="AD20" i="7"/>
  <c r="T20" i="7"/>
  <c r="U20" i="7" s="1"/>
  <c r="Y20" i="7"/>
  <c r="E21" i="7"/>
  <c r="F21" i="7" s="1"/>
  <c r="J21" i="7"/>
  <c r="K21" i="7" s="1"/>
  <c r="O21" i="7"/>
  <c r="P21" i="7" s="1"/>
  <c r="AD21" i="7"/>
  <c r="AE21" i="7" s="1"/>
  <c r="T21" i="7"/>
  <c r="U21" i="7" s="1"/>
  <c r="Y21" i="7"/>
  <c r="Z21" i="7" s="1"/>
  <c r="J14" i="7"/>
  <c r="O14" i="7"/>
  <c r="E14" i="7"/>
  <c r="F14" i="7" s="1"/>
  <c r="T14" i="7"/>
  <c r="U14" i="7" s="1"/>
  <c r="Y14" i="7"/>
  <c r="AD14" i="7"/>
  <c r="AE14" i="7" s="1"/>
  <c r="J15" i="7"/>
  <c r="O15" i="7"/>
  <c r="P15" i="7" s="1"/>
  <c r="E15" i="7"/>
  <c r="F15" i="7" s="1"/>
  <c r="T15" i="7"/>
  <c r="U15" i="7" s="1"/>
  <c r="Y15" i="7"/>
  <c r="Z15" i="7" s="1"/>
  <c r="AD15" i="7"/>
  <c r="AE15" i="7" s="1"/>
  <c r="J16" i="7"/>
  <c r="O16" i="7"/>
  <c r="E16" i="7"/>
  <c r="F16" i="7" s="1"/>
  <c r="T16" i="7"/>
  <c r="E37" i="7" s="1"/>
  <c r="F37" i="7" s="1"/>
  <c r="Y16" i="7"/>
  <c r="AD16" i="7"/>
  <c r="AE16" i="7" s="1"/>
  <c r="J17" i="7"/>
  <c r="K17" i="7" s="1"/>
  <c r="O17" i="7"/>
  <c r="P17" i="7" s="1"/>
  <c r="E17" i="7"/>
  <c r="F17" i="7"/>
  <c r="T17" i="7"/>
  <c r="U17" i="7"/>
  <c r="Y17" i="7"/>
  <c r="Z17" i="7"/>
  <c r="AD17" i="7"/>
  <c r="AE17" i="7" s="1"/>
  <c r="J18" i="7"/>
  <c r="O18" i="7"/>
  <c r="P18" i="7" s="1"/>
  <c r="AD18" i="7"/>
  <c r="AE18" i="7" s="1"/>
  <c r="E18" i="7"/>
  <c r="T18" i="7"/>
  <c r="U18" i="7" s="1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D38" i="7" s="1"/>
  <c r="S17" i="7"/>
  <c r="X17" i="7"/>
  <c r="AC17" i="7"/>
  <c r="I18" i="7"/>
  <c r="N18" i="7"/>
  <c r="AC18" i="7"/>
  <c r="D18" i="7"/>
  <c r="S18" i="7"/>
  <c r="S25" i="7" s="1"/>
  <c r="N37" i="7" s="1"/>
  <c r="X18" i="7"/>
  <c r="I19" i="7"/>
  <c r="N19" i="7"/>
  <c r="AC19" i="7"/>
  <c r="D19" i="7"/>
  <c r="S19" i="7"/>
  <c r="X19" i="7"/>
  <c r="G24" i="7"/>
  <c r="H24" i="7" s="1"/>
  <c r="B24" i="7"/>
  <c r="L24" i="7"/>
  <c r="M24" i="7" s="1"/>
  <c r="Q24" i="7"/>
  <c r="R24" i="7"/>
  <c r="V24" i="7"/>
  <c r="W24" i="7" s="1"/>
  <c r="AA24" i="7"/>
  <c r="AB24" i="7" s="1"/>
  <c r="G16" i="7"/>
  <c r="H16" i="7" s="1"/>
  <c r="L16" i="7"/>
  <c r="M16" i="7" s="1"/>
  <c r="Q16" i="7"/>
  <c r="V16" i="7"/>
  <c r="W16" i="7"/>
  <c r="AA16" i="7"/>
  <c r="AB16" i="7" s="1"/>
  <c r="B13" i="7"/>
  <c r="G13" i="7"/>
  <c r="L13" i="7"/>
  <c r="M13" i="7" s="1"/>
  <c r="Q13" i="7"/>
  <c r="V13" i="7"/>
  <c r="W13" i="7"/>
  <c r="AA13" i="7"/>
  <c r="AB13" i="7" s="1"/>
  <c r="B20" i="7"/>
  <c r="G20" i="7"/>
  <c r="L20" i="7"/>
  <c r="AA20" i="7"/>
  <c r="AB20" i="7" s="1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H14" i="7" s="1"/>
  <c r="L14" i="7"/>
  <c r="M14" i="7" s="1"/>
  <c r="B14" i="7"/>
  <c r="Q14" i="7"/>
  <c r="R14" i="7"/>
  <c r="V14" i="7"/>
  <c r="W14" i="7" s="1"/>
  <c r="AA14" i="7"/>
  <c r="AB14" i="7"/>
  <c r="G15" i="7"/>
  <c r="H15" i="7" s="1"/>
  <c r="L15" i="7"/>
  <c r="B15" i="7"/>
  <c r="Q15" i="7"/>
  <c r="R15" i="7" s="1"/>
  <c r="V15" i="7"/>
  <c r="W15" i="7" s="1"/>
  <c r="AA15" i="7"/>
  <c r="AB15" i="7"/>
  <c r="G17" i="7"/>
  <c r="H17" i="7" s="1"/>
  <c r="L17" i="7"/>
  <c r="M17" i="7"/>
  <c r="B17" i="7"/>
  <c r="C17" i="7" s="1"/>
  <c r="Q17" i="7"/>
  <c r="R17" i="7" s="1"/>
  <c r="V17" i="7"/>
  <c r="W17" i="7" s="1"/>
  <c r="AA17" i="7"/>
  <c r="AB17" i="7" s="1"/>
  <c r="G18" i="7"/>
  <c r="H18" i="7" s="1"/>
  <c r="L18" i="7"/>
  <c r="AA18" i="7"/>
  <c r="AB18" i="7" s="1"/>
  <c r="B18" i="7"/>
  <c r="Q18" i="7"/>
  <c r="R18" i="7" s="1"/>
  <c r="V18" i="7"/>
  <c r="W18" i="7"/>
  <c r="G19" i="7"/>
  <c r="L19" i="7"/>
  <c r="AA19" i="7"/>
  <c r="B19" i="7"/>
  <c r="C19" i="7" s="1"/>
  <c r="Q19" i="7"/>
  <c r="R19" i="7" s="1"/>
  <c r="V19" i="7"/>
  <c r="W19" i="7"/>
  <c r="J25" i="6"/>
  <c r="O35" i="6" s="1"/>
  <c r="K20" i="6"/>
  <c r="E25" i="6"/>
  <c r="O25" i="6"/>
  <c r="O36" i="6" s="1"/>
  <c r="Y25" i="6"/>
  <c r="O38" i="6" s="1"/>
  <c r="P38" i="6" s="1"/>
  <c r="T25" i="6"/>
  <c r="O37" i="6"/>
  <c r="P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34" i="6" s="1"/>
  <c r="L25" i="6"/>
  <c r="L36" i="6" s="1"/>
  <c r="V25" i="6"/>
  <c r="L38" i="6" s="1"/>
  <c r="M38" i="6" s="1"/>
  <c r="Q25" i="6"/>
  <c r="L37" i="6"/>
  <c r="AA25" i="6"/>
  <c r="L39" i="6" s="1"/>
  <c r="M39" i="6" s="1"/>
  <c r="E45" i="6"/>
  <c r="F45" i="6" s="1"/>
  <c r="E34" i="6"/>
  <c r="F34" i="6" s="1"/>
  <c r="E35" i="6"/>
  <c r="F35" i="6" s="1"/>
  <c r="E36" i="6"/>
  <c r="E37" i="6"/>
  <c r="F37" i="6" s="1"/>
  <c r="E38" i="6"/>
  <c r="F38" i="6" s="1"/>
  <c r="E39" i="6"/>
  <c r="F39" i="6" s="1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C35" i="6" s="1"/>
  <c r="B36" i="6"/>
  <c r="C36" i="6" s="1"/>
  <c r="B37" i="6"/>
  <c r="B38" i="6"/>
  <c r="C38" i="6" s="1"/>
  <c r="B39" i="6"/>
  <c r="C39" i="6" s="1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25" i="6" s="1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/>
  <c r="B25" i="5"/>
  <c r="L34" i="5" s="1"/>
  <c r="M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F36" i="5" s="1"/>
  <c r="E41" i="5"/>
  <c r="E42" i="5"/>
  <c r="F42" i="5" s="1"/>
  <c r="E39" i="5"/>
  <c r="E40" i="5"/>
  <c r="E45" i="5"/>
  <c r="E37" i="5"/>
  <c r="F37" i="5" s="1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/>
  <c r="B45" i="5"/>
  <c r="C45" i="5" s="1"/>
  <c r="B39" i="5"/>
  <c r="C39" i="5" s="1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F37" i="4" s="1"/>
  <c r="E38" i="4"/>
  <c r="F38" i="4" s="1"/>
  <c r="E39" i="4"/>
  <c r="E40" i="4"/>
  <c r="E41" i="4"/>
  <c r="E42" i="4"/>
  <c r="F42" i="4" s="1"/>
  <c r="D45" i="4"/>
  <c r="B45" i="4"/>
  <c r="C45" i="4" s="1"/>
  <c r="B42" i="4"/>
  <c r="C42" i="4" s="1"/>
  <c r="B34" i="4"/>
  <c r="B35" i="4"/>
  <c r="C35" i="4" s="1"/>
  <c r="B36" i="4"/>
  <c r="B37" i="4"/>
  <c r="C37" i="4" s="1"/>
  <c r="B38" i="4"/>
  <c r="C38" i="4" s="1"/>
  <c r="B39" i="4"/>
  <c r="C39" i="4" s="1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K19" i="4" s="1"/>
  <c r="K16" i="4"/>
  <c r="K17" i="4"/>
  <c r="I25" i="4"/>
  <c r="N35" i="4" s="1"/>
  <c r="G25" i="4"/>
  <c r="L3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M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O34" i="1" s="1"/>
  <c r="P34" i="1" s="1"/>
  <c r="Y25" i="1"/>
  <c r="O38" i="1" s="1"/>
  <c r="P38" i="1" s="1"/>
  <c r="I25" i="1"/>
  <c r="N35" i="1" s="1"/>
  <c r="N25" i="1"/>
  <c r="N36" i="1" s="1"/>
  <c r="D25" i="1"/>
  <c r="N34" i="1"/>
  <c r="X25" i="1"/>
  <c r="N38" i="1" s="1"/>
  <c r="G25" i="1"/>
  <c r="L35" i="1" s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25" i="1" s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P14" i="1"/>
  <c r="M24" i="1"/>
  <c r="M21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F42" i="1" s="1"/>
  <c r="E34" i="1"/>
  <c r="E41" i="1"/>
  <c r="E35" i="1"/>
  <c r="F35" i="1" s="1"/>
  <c r="E36" i="1"/>
  <c r="E37" i="1"/>
  <c r="F37" i="1" s="1"/>
  <c r="E38" i="1"/>
  <c r="E39" i="1"/>
  <c r="F39" i="1" s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C35" i="1" s="1"/>
  <c r="B36" i="1"/>
  <c r="C36" i="1" s="1"/>
  <c r="B37" i="1"/>
  <c r="C37" i="1" s="1"/>
  <c r="B38" i="1"/>
  <c r="C38" i="1" s="1"/>
  <c r="B39" i="1"/>
  <c r="C39" i="1" s="1"/>
  <c r="B40" i="1"/>
  <c r="AE13" i="1"/>
  <c r="AD25" i="1"/>
  <c r="AE16" i="1"/>
  <c r="AC25" i="1"/>
  <c r="N39" i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P39" i="1" s="1"/>
  <c r="L37" i="4"/>
  <c r="M37" i="4" s="1"/>
  <c r="F22" i="1"/>
  <c r="F23" i="1"/>
  <c r="F24" i="1"/>
  <c r="C22" i="1"/>
  <c r="C23" i="1"/>
  <c r="O34" i="6"/>
  <c r="F22" i="6"/>
  <c r="C22" i="6"/>
  <c r="M18" i="6"/>
  <c r="M13" i="6"/>
  <c r="P19" i="6"/>
  <c r="P14" i="6"/>
  <c r="Z21" i="6"/>
  <c r="H22" i="6"/>
  <c r="K22" i="6"/>
  <c r="M13" i="5"/>
  <c r="H22" i="5"/>
  <c r="K22" i="5"/>
  <c r="M14" i="4"/>
  <c r="P21" i="4"/>
  <c r="H19" i="4"/>
  <c r="H22" i="4"/>
  <c r="K22" i="4"/>
  <c r="Z21" i="4"/>
  <c r="F20" i="1"/>
  <c r="F13" i="1"/>
  <c r="C13" i="1"/>
  <c r="K21" i="1"/>
  <c r="H16" i="1"/>
  <c r="H14" i="1"/>
  <c r="H18" i="1"/>
  <c r="H24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4" i="5"/>
  <c r="H15" i="5"/>
  <c r="K13" i="5"/>
  <c r="W18" i="5"/>
  <c r="R16" i="5"/>
  <c r="K19" i="5"/>
  <c r="K20" i="5"/>
  <c r="C14" i="5"/>
  <c r="C13" i="5"/>
  <c r="AE21" i="5"/>
  <c r="AE20" i="5"/>
  <c r="C20" i="5"/>
  <c r="F21" i="5"/>
  <c r="F20" i="5"/>
  <c r="P21" i="5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20" i="4"/>
  <c r="K24" i="4"/>
  <c r="C14" i="4"/>
  <c r="F14" i="4"/>
  <c r="F20" i="4"/>
  <c r="K21" i="4"/>
  <c r="W17" i="4"/>
  <c r="O38" i="4"/>
  <c r="P38" i="4" s="1"/>
  <c r="Z17" i="4"/>
  <c r="C18" i="4"/>
  <c r="C20" i="4"/>
  <c r="O34" i="4"/>
  <c r="M13" i="4"/>
  <c r="W20" i="4"/>
  <c r="P20" i="4"/>
  <c r="F43" i="4"/>
  <c r="Z14" i="7"/>
  <c r="C24" i="7"/>
  <c r="M15" i="7"/>
  <c r="F38" i="1"/>
  <c r="P16" i="7"/>
  <c r="Z16" i="7"/>
  <c r="F43" i="1"/>
  <c r="F44" i="1"/>
  <c r="F24" i="7"/>
  <c r="F22" i="7"/>
  <c r="F36" i="1"/>
  <c r="C43" i="5"/>
  <c r="C37" i="6"/>
  <c r="F36" i="6"/>
  <c r="M37" i="6"/>
  <c r="U13" i="7"/>
  <c r="C34" i="6"/>
  <c r="AB19" i="7"/>
  <c r="F39" i="5"/>
  <c r="F45" i="5"/>
  <c r="AE20" i="7"/>
  <c r="R16" i="7"/>
  <c r="F18" i="7"/>
  <c r="F35" i="5"/>
  <c r="W20" i="7"/>
  <c r="F35" i="4"/>
  <c r="F36" i="4"/>
  <c r="K15" i="7"/>
  <c r="K14" i="7"/>
  <c r="K16" i="7"/>
  <c r="C20" i="7"/>
  <c r="C14" i="7"/>
  <c r="F39" i="4"/>
  <c r="R13" i="7"/>
  <c r="M18" i="7"/>
  <c r="P14" i="7"/>
  <c r="H20" i="6" l="1"/>
  <c r="M20" i="6"/>
  <c r="H19" i="6"/>
  <c r="M19" i="6"/>
  <c r="E40" i="7"/>
  <c r="J25" i="7"/>
  <c r="O35" i="7" s="1"/>
  <c r="U25" i="4"/>
  <c r="D36" i="7"/>
  <c r="AB25" i="6"/>
  <c r="H20" i="4"/>
  <c r="K25" i="6"/>
  <c r="K13" i="4"/>
  <c r="O40" i="6"/>
  <c r="P35" i="6" s="1"/>
  <c r="U25" i="5"/>
  <c r="AE25" i="5"/>
  <c r="H13" i="4"/>
  <c r="P19" i="5"/>
  <c r="P20" i="5"/>
  <c r="H20" i="5"/>
  <c r="H19" i="5"/>
  <c r="D46" i="5"/>
  <c r="B46" i="5"/>
  <c r="C41" i="5" s="1"/>
  <c r="H13" i="5"/>
  <c r="H25" i="6"/>
  <c r="B37" i="7"/>
  <c r="C37" i="7" s="1"/>
  <c r="K25" i="5"/>
  <c r="H13" i="1"/>
  <c r="H19" i="1"/>
  <c r="P19" i="1"/>
  <c r="P25" i="1" s="1"/>
  <c r="D40" i="7"/>
  <c r="D25" i="7"/>
  <c r="N34" i="7" s="1"/>
  <c r="N25" i="7"/>
  <c r="N36" i="7" s="1"/>
  <c r="D41" i="7"/>
  <c r="D34" i="7"/>
  <c r="R25" i="6"/>
  <c r="B38" i="7"/>
  <c r="C38" i="7" s="1"/>
  <c r="W25" i="4"/>
  <c r="P25" i="5"/>
  <c r="U16" i="7"/>
  <c r="U25" i="7" s="1"/>
  <c r="L36" i="4"/>
  <c r="F25" i="4"/>
  <c r="H20" i="1"/>
  <c r="F25" i="1"/>
  <c r="M19" i="1"/>
  <c r="P20" i="1"/>
  <c r="D39" i="7"/>
  <c r="D44" i="7"/>
  <c r="K18" i="7"/>
  <c r="M20" i="4"/>
  <c r="E38" i="7"/>
  <c r="F38" i="7" s="1"/>
  <c r="E46" i="5"/>
  <c r="O35" i="1"/>
  <c r="W25" i="1"/>
  <c r="M20" i="1"/>
  <c r="M25" i="1" s="1"/>
  <c r="E44" i="7"/>
  <c r="F44" i="7" s="1"/>
  <c r="P19" i="4"/>
  <c r="P25" i="4" s="1"/>
  <c r="M25" i="4"/>
  <c r="O35" i="4"/>
  <c r="O40" i="4" s="1"/>
  <c r="P35" i="4" s="1"/>
  <c r="E46" i="4"/>
  <c r="F40" i="4" s="1"/>
  <c r="D46" i="4"/>
  <c r="N40" i="4"/>
  <c r="B46" i="4"/>
  <c r="K19" i="1"/>
  <c r="K20" i="7"/>
  <c r="K19" i="7"/>
  <c r="E46" i="1"/>
  <c r="F34" i="1" s="1"/>
  <c r="K13" i="7"/>
  <c r="B46" i="1"/>
  <c r="N40" i="1"/>
  <c r="Q25" i="7"/>
  <c r="L37" i="7" s="1"/>
  <c r="M37" i="7" s="1"/>
  <c r="C25" i="5"/>
  <c r="K25" i="4"/>
  <c r="H25" i="4"/>
  <c r="AB25" i="5"/>
  <c r="N40" i="5"/>
  <c r="F25" i="6"/>
  <c r="P25" i="6"/>
  <c r="W25" i="6"/>
  <c r="AE25" i="6"/>
  <c r="D45" i="7"/>
  <c r="C35" i="5"/>
  <c r="B45" i="7"/>
  <c r="C45" i="7" s="1"/>
  <c r="AD25" i="7"/>
  <c r="O38" i="7" s="1"/>
  <c r="P38" i="7" s="1"/>
  <c r="U25" i="6"/>
  <c r="D46" i="1"/>
  <c r="C25" i="1"/>
  <c r="AB25" i="1"/>
  <c r="F25" i="5"/>
  <c r="R25" i="5"/>
  <c r="W25" i="5"/>
  <c r="Z25" i="5"/>
  <c r="D46" i="6"/>
  <c r="B39" i="7"/>
  <c r="C39" i="7" s="1"/>
  <c r="X25" i="7"/>
  <c r="N39" i="7" s="1"/>
  <c r="AC25" i="7"/>
  <c r="N38" i="7" s="1"/>
  <c r="P34" i="4"/>
  <c r="AA25" i="7"/>
  <c r="L38" i="7" s="1"/>
  <c r="M38" i="7" s="1"/>
  <c r="E41" i="7"/>
  <c r="B40" i="7"/>
  <c r="M25" i="5"/>
  <c r="AE25" i="1"/>
  <c r="AB25" i="4"/>
  <c r="D35" i="7"/>
  <c r="E39" i="7"/>
  <c r="F39" i="7" s="1"/>
  <c r="B43" i="7"/>
  <c r="C43" i="7" s="1"/>
  <c r="D43" i="7"/>
  <c r="B44" i="7"/>
  <c r="C44" i="7" s="1"/>
  <c r="C36" i="4"/>
  <c r="C22" i="7"/>
  <c r="E36" i="7"/>
  <c r="F36" i="7" s="1"/>
  <c r="E45" i="7"/>
  <c r="F45" i="7" s="1"/>
  <c r="E35" i="7"/>
  <c r="F35" i="7" s="1"/>
  <c r="E34" i="7"/>
  <c r="B35" i="7"/>
  <c r="C35" i="7" s="1"/>
  <c r="E25" i="7"/>
  <c r="O34" i="7" s="1"/>
  <c r="P34" i="7" s="1"/>
  <c r="T25" i="7"/>
  <c r="O37" i="7" s="1"/>
  <c r="P37" i="7" s="1"/>
  <c r="C25" i="6"/>
  <c r="R25" i="1"/>
  <c r="U25" i="1"/>
  <c r="Z25" i="4"/>
  <c r="B36" i="7"/>
  <c r="C36" i="7" s="1"/>
  <c r="C15" i="7"/>
  <c r="B41" i="7"/>
  <c r="B34" i="7"/>
  <c r="B25" i="7"/>
  <c r="L34" i="7" s="1"/>
  <c r="M34" i="7" s="1"/>
  <c r="C13" i="7"/>
  <c r="D37" i="7"/>
  <c r="C25" i="4"/>
  <c r="K25" i="1"/>
  <c r="R25" i="4"/>
  <c r="C18" i="7"/>
  <c r="F23" i="7"/>
  <c r="AE25" i="4"/>
  <c r="N40" i="6"/>
  <c r="L40" i="6"/>
  <c r="M35" i="6" s="1"/>
  <c r="M34" i="6"/>
  <c r="E46" i="6"/>
  <c r="F40" i="6" s="1"/>
  <c r="P34" i="6"/>
  <c r="B46" i="6"/>
  <c r="L40" i="5"/>
  <c r="M35" i="5" s="1"/>
  <c r="P34" i="5"/>
  <c r="O40" i="5"/>
  <c r="P35" i="5" s="1"/>
  <c r="L25" i="7"/>
  <c r="M38" i="4"/>
  <c r="L40" i="4"/>
  <c r="M35" i="4" s="1"/>
  <c r="R25" i="7"/>
  <c r="G25" i="7"/>
  <c r="H19" i="7" s="1"/>
  <c r="AB25" i="7"/>
  <c r="D42" i="7"/>
  <c r="AE25" i="7"/>
  <c r="F25" i="7"/>
  <c r="O40" i="1"/>
  <c r="P35" i="1" s="1"/>
  <c r="L40" i="1"/>
  <c r="M35" i="1" s="1"/>
  <c r="W25" i="7"/>
  <c r="Z25" i="7"/>
  <c r="B42" i="7"/>
  <c r="Y25" i="7"/>
  <c r="O39" i="7" s="1"/>
  <c r="P39" i="7" s="1"/>
  <c r="O25" i="7"/>
  <c r="P20" i="7" s="1"/>
  <c r="I25" i="7"/>
  <c r="N35" i="7" s="1"/>
  <c r="E42" i="7"/>
  <c r="V25" i="7"/>
  <c r="L39" i="7" s="1"/>
  <c r="M39" i="7" s="1"/>
  <c r="M25" i="6" l="1"/>
  <c r="F41" i="6"/>
  <c r="F46" i="6" s="1"/>
  <c r="C40" i="6"/>
  <c r="C41" i="6"/>
  <c r="P36" i="6"/>
  <c r="P40" i="6" s="1"/>
  <c r="M36" i="6"/>
  <c r="M40" i="6" s="1"/>
  <c r="H25" i="1"/>
  <c r="F34" i="5"/>
  <c r="F41" i="5"/>
  <c r="H25" i="5"/>
  <c r="P36" i="5"/>
  <c r="P40" i="5" s="1"/>
  <c r="M36" i="5"/>
  <c r="M40" i="5" s="1"/>
  <c r="F40" i="5"/>
  <c r="F46" i="5" s="1"/>
  <c r="C34" i="5"/>
  <c r="C40" i="5"/>
  <c r="N40" i="7"/>
  <c r="C25" i="7"/>
  <c r="F34" i="4"/>
  <c r="F41" i="4"/>
  <c r="C34" i="4"/>
  <c r="C41" i="4"/>
  <c r="P36" i="4"/>
  <c r="P40" i="4" s="1"/>
  <c r="M36" i="4"/>
  <c r="M40" i="4" s="1"/>
  <c r="C40" i="4"/>
  <c r="K25" i="7"/>
  <c r="P36" i="1"/>
  <c r="P40" i="1" s="1"/>
  <c r="F40" i="1"/>
  <c r="M36" i="1"/>
  <c r="M40" i="1" s="1"/>
  <c r="L36" i="7"/>
  <c r="M20" i="7"/>
  <c r="F41" i="1"/>
  <c r="C40" i="1"/>
  <c r="C41" i="1"/>
  <c r="C34" i="1"/>
  <c r="H20" i="7"/>
  <c r="O36" i="7"/>
  <c r="O40" i="7" s="1"/>
  <c r="P35" i="7" s="1"/>
  <c r="P19" i="7"/>
  <c r="P25" i="7" s="1"/>
  <c r="M19" i="7"/>
  <c r="L35" i="7"/>
  <c r="H13" i="7"/>
  <c r="D46" i="7"/>
  <c r="F42" i="7"/>
  <c r="E46" i="7"/>
  <c r="F41" i="7" s="1"/>
  <c r="C42" i="7"/>
  <c r="B46" i="7"/>
  <c r="C34" i="7" s="1"/>
  <c r="C46" i="6" l="1"/>
  <c r="L40" i="7"/>
  <c r="M36" i="7" s="1"/>
  <c r="C46" i="5"/>
  <c r="F46" i="4"/>
  <c r="C46" i="4"/>
  <c r="H25" i="7"/>
  <c r="M25" i="7"/>
  <c r="F46" i="1"/>
  <c r="C46" i="1"/>
  <c r="C41" i="7"/>
  <c r="P36" i="7"/>
  <c r="P40" i="7" s="1"/>
  <c r="F34" i="7"/>
  <c r="F40" i="7"/>
  <c r="C40" i="7"/>
  <c r="M35" i="7" l="1"/>
  <c r="C46" i="7"/>
  <c r="M40" i="7"/>
  <c r="F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<sst xmlns="http://schemas.openxmlformats.org/spreadsheetml/2006/main" count="457" uniqueCount="62">
  <si>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</si>
  <si>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</si>
  <si>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</si>
  <si>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</si>
  <si>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</si>
  <si>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</si>
  <si>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</si>
  <si>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</si>
  <si>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</si>
  <si>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</si>
  <si>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</si>
  <si>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</si>
  <si>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</si>
  <si>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</si>
  <si>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</si>
  <si>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</si>
  <si>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</si>
  <si>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</si>
  <si>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</si>
  <si>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</si>
  <si>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</si>
  <si>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</si>
  <si>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</si>
  <si>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</si>
  <si>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</si>
  <si>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</si>
  <si>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</si>
  <si>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</si>
  <si>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</si>
  <si>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</si>
  <si>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</si>
  <si>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</si>
  <si>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</si>
  <si>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</si>
  <si>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</si>
  <si>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</si>
  <si>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</si>
  <si>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</si>
  <si>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</si>
  <si>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</si>
  <si>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</si>
  <si>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</si>
  <si>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</si>
  <si>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</si>
  <si>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</si>
  <si>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</si>
  <si>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</si>
  <si>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</si>
  <si>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</si>
  <si>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</si>
  <si>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</si>
  <si>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</si>
  <si>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</si>
  <si>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</si>
  <si>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</si>
  <si>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</si>
  <si>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</si>
  <si>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</si>
  <si>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</si>
  <si>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</si>
  <si>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</si>
  <si>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EPE Fundació Mies van der Rohe (FMvdR)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</si>
</sst>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E2-46CD-8E10-5A8B0FDC403A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E2-46CD-8E10-5A8B0FDC403A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E2-46CD-8E10-5A8B0FDC403A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E2-46CD-8E10-5A8B0FDC403A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E2-46CD-8E10-5A8B0FDC403A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E2-46CD-8E10-5A8B0FDC403A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E2-46CD-8E10-5A8B0FDC403A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E2-46CD-8E10-5A8B0FDC403A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E2-46CD-8E10-5A8B0FDC403A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E2-46CD-8E10-5A8B0FDC403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198</c:v>
                </c:pt>
                <c:pt idx="7">
                  <c:v>1214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AE2-46CD-8E10-5A8B0FDC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A1-4A1E-8B3B-1715FCBD3DA8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A1-4A1E-8B3B-1715FCBD3DA8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A1-4A1E-8B3B-1715FCBD3DA8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A1-4A1E-8B3B-1715FCBD3DA8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A1-4A1E-8B3B-1715FCBD3DA8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A1-4A1E-8B3B-1715FCBD3DA8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A1-4A1E-8B3B-1715FCBD3DA8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A1-4A1E-8B3B-1715FCBD3DA8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A1-4A1E-8B3B-1715FCBD3DA8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A1-4A1E-8B3B-1715FCBD3DA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635448.28999999992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82393.8</c:v>
                </c:pt>
                <c:pt idx="7">
                  <c:v>1174779.8899999999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AA1-4A1E-8B3B-1715FCBD3D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FD-4ACE-BF99-4522AA75DBD9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FD-4ACE-BF99-4522AA75DBD9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FD-4ACE-BF99-4522AA75DBD9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FD-4ACE-BF99-4522AA75DBD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1014</c:v>
                </c:pt>
                <c:pt idx="2">
                  <c:v>422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FD-4ACE-BF99-4522AA75DB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2C-4A47-8934-139886AC2036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2C-4A47-8934-139886AC2036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2C-4A47-8934-139886AC2036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2C-4A47-8934-139886AC2036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2C-4A47-8934-139886AC2036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2C-4A47-8934-139886AC203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1567196.69</c:v>
                </c:pt>
                <c:pt idx="2">
                  <c:v>325425.28999999992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A2C-4A47-8934-139886AC20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7" zoomScale="70" zoomScaleNormal="70" workbookViewId="0"/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5429687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8164062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5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45126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6</v>
      </c>
      <c r="H13" s="20">
        <f t="shared" ref="H13:H24" si="2">IF(G13,G13/$G$25,"")</f>
        <v>3.0612244897959183E-2</v>
      </c>
      <c r="I13" s="4">
        <f>8786.8+172000</f>
        <v>180786.8</v>
      </c>
      <c r="J13" s="5">
        <f>10632.02+208120</f>
        <v>218752.02</v>
      </c>
      <c r="K13" s="21">
        <f t="shared" ref="K13:K24" si="3">IF(J13,J13/$J$25,"")</f>
        <v>0.52651090928954281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51</v>
      </c>
      <c r="H19" s="20">
        <f t="shared" si="2"/>
        <v>0.26020408163265307</v>
      </c>
      <c r="I19" s="6">
        <v>20756.490000000002</v>
      </c>
      <c r="J19" s="7">
        <v>21508.69</v>
      </c>
      <c r="K19" s="21">
        <f t="shared" si="3"/>
        <v>5.1768938771522638E-2</v>
      </c>
      <c r="L19" s="2">
        <v>7</v>
      </c>
      <c r="M19" s="20">
        <f t="shared" si="4"/>
        <v>7.6923076923076927E-2</v>
      </c>
      <c r="N19" s="6">
        <v>561.64</v>
      </c>
      <c r="O19" s="7">
        <v>679.58</v>
      </c>
      <c r="P19" s="21">
        <f t="shared" si="5"/>
        <v>8.0369607000450836E-3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139</v>
      </c>
      <c r="H20" s="62">
        <f t="shared" si="2"/>
        <v>0.70918367346938771</v>
      </c>
      <c r="I20" s="65">
        <f>330200.85-172000</f>
        <v>158200.84999999998</v>
      </c>
      <c r="J20" s="66">
        <f>383334.1-208120</f>
        <v>175214.09999999998</v>
      </c>
      <c r="K20" s="63">
        <f t="shared" si="3"/>
        <v>0.42172015193893464</v>
      </c>
      <c r="L20" s="64">
        <v>84</v>
      </c>
      <c r="M20" s="62">
        <f t="shared" si="4"/>
        <v>0.92307692307692313</v>
      </c>
      <c r="N20" s="65">
        <v>71583.899999999994</v>
      </c>
      <c r="O20" s="66">
        <v>83877.259999999995</v>
      </c>
      <c r="P20" s="63">
        <f t="shared" si="5"/>
        <v>0.99196303929995489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196</v>
      </c>
      <c r="H25" s="17">
        <f t="shared" si="12"/>
        <v>1</v>
      </c>
      <c r="I25" s="18">
        <f t="shared" si="12"/>
        <v>359744.13999999996</v>
      </c>
      <c r="J25" s="18">
        <f t="shared" si="12"/>
        <v>415474.80999999994</v>
      </c>
      <c r="K25" s="19">
        <f t="shared" si="12"/>
        <v>1</v>
      </c>
      <c r="L25" s="16">
        <f t="shared" si="12"/>
        <v>91</v>
      </c>
      <c r="M25" s="17">
        <f t="shared" si="12"/>
        <v>1</v>
      </c>
      <c r="N25" s="18">
        <f t="shared" si="12"/>
        <v>72145.539999999994</v>
      </c>
      <c r="O25" s="18">
        <f t="shared" si="12"/>
        <v>84556.84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25">
      <c r="B26" s="25"/>
      <c r="H26" s="25"/>
      <c r="N26" s="25"/>
    </row>
    <row r="27" spans="1:31" s="47" customFormat="1" ht="34.4" hidden="1" customHeight="1" x14ac:dyDescent="0.25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19" t="s">
        <v>56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13">B13+G13+L13+Q13+AA13+V13</f>
        <v>6</v>
      </c>
      <c r="C34" s="8">
        <f t="shared" ref="C34:C43" si="14">IF(B34,B34/$B$46,"")</f>
        <v>2.0905923344947737E-2</v>
      </c>
      <c r="D34" s="10">
        <f t="shared" ref="D34:D45" si="15">D13+I13+N13+S13+AC13+X13</f>
        <v>180786.8</v>
      </c>
      <c r="E34" s="11">
        <f t="shared" ref="E34:E45" si="16">E13+J13+O13+T13+AD13+Y13</f>
        <v>218752.02</v>
      </c>
      <c r="F34" s="21">
        <f t="shared" ref="F34:F43" si="17">IF(E34,E34/$E$46,"")</f>
        <v>0.43747634774718763</v>
      </c>
      <c r="J34" s="143" t="s">
        <v>3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196</v>
      </c>
      <c r="M35" s="8">
        <f t="shared" si="18"/>
        <v>0.68292682926829273</v>
      </c>
      <c r="N35" s="58">
        <f>I25</f>
        <v>359744.13999999996</v>
      </c>
      <c r="O35" s="58">
        <f>J25</f>
        <v>415474.80999999994</v>
      </c>
      <c r="P35" s="56">
        <f t="shared" si="19"/>
        <v>0.83089702421836698</v>
      </c>
    </row>
    <row r="36" spans="1:33" ht="30" customHeight="1" x14ac:dyDescent="0.3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9" t="s">
        <v>2</v>
      </c>
      <c r="K36" s="140"/>
      <c r="L36" s="57">
        <f>L25</f>
        <v>91</v>
      </c>
      <c r="M36" s="8">
        <f t="shared" si="18"/>
        <v>0.31707317073170732</v>
      </c>
      <c r="N36" s="58">
        <f>N25</f>
        <v>72145.539999999994</v>
      </c>
      <c r="O36" s="58">
        <f>O25</f>
        <v>84556.84</v>
      </c>
      <c r="P36" s="56">
        <f t="shared" si="19"/>
        <v>0.16910297578163305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58</v>
      </c>
      <c r="C40" s="8">
        <f t="shared" si="14"/>
        <v>0.20209059233449478</v>
      </c>
      <c r="D40" s="13">
        <f t="shared" si="15"/>
        <v>21318.13</v>
      </c>
      <c r="E40" s="14">
        <f t="shared" si="16"/>
        <v>22188.27</v>
      </c>
      <c r="F40" s="21">
        <f t="shared" si="17"/>
        <v>4.4373731142818666E-2</v>
      </c>
      <c r="G40" s="24"/>
      <c r="J40" s="141" t="s">
        <v>0</v>
      </c>
      <c r="K40" s="142"/>
      <c r="L40" s="79">
        <f>SUM(L34:L39)</f>
        <v>287</v>
      </c>
      <c r="M40" s="17">
        <f>SUM(M34:M39)</f>
        <v>1</v>
      </c>
      <c r="N40" s="80">
        <f>SUM(N34:N39)</f>
        <v>431889.67999999993</v>
      </c>
      <c r="O40" s="81">
        <f>SUM(O34:O39)</f>
        <v>500031.64999999991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223</v>
      </c>
      <c r="C41" s="8">
        <f t="shared" si="14"/>
        <v>0.77700348432055744</v>
      </c>
      <c r="D41" s="13">
        <f t="shared" si="15"/>
        <v>229784.74999999997</v>
      </c>
      <c r="E41" s="14">
        <f t="shared" si="16"/>
        <v>259091.36</v>
      </c>
      <c r="F41" s="21">
        <f t="shared" si="17"/>
        <v>0.51814992110999369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287</v>
      </c>
      <c r="C46" s="17">
        <f>SUM(C34:C45)</f>
        <v>1</v>
      </c>
      <c r="D46" s="18">
        <f>SUM(D34:D45)</f>
        <v>431889.67999999993</v>
      </c>
      <c r="E46" s="18">
        <f>SUM(E34:E45)</f>
        <v>500031.64999999997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8" sqref="J8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5429687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8164062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45309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EPE Fundació Mies van der Rohe (FMvdR)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9</v>
      </c>
      <c r="H13" s="20">
        <f t="shared" ref="H13:H21" si="2">IF(G13,G13/$G$25,"")</f>
        <v>2.5352112676056339E-2</v>
      </c>
      <c r="I13" s="4">
        <v>328317.52</v>
      </c>
      <c r="J13" s="5">
        <v>397264.19</v>
      </c>
      <c r="K13" s="21">
        <f t="shared" ref="K13:K21" si="3">IF(J13,J13/$J$25,"")</f>
        <v>0.54291408652176631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50</v>
      </c>
      <c r="H19" s="20">
        <f t="shared" si="2"/>
        <v>0.14084507042253522</v>
      </c>
      <c r="I19" s="6">
        <v>24184.65</v>
      </c>
      <c r="J19" s="7">
        <v>24381.67</v>
      </c>
      <c r="K19" s="21">
        <f t="shared" si="3"/>
        <v>3.3320778537640539E-2</v>
      </c>
      <c r="L19" s="2">
        <v>9</v>
      </c>
      <c r="M19" s="20">
        <f t="shared" si="4"/>
        <v>7.03125E-2</v>
      </c>
      <c r="N19" s="6">
        <v>684.22</v>
      </c>
      <c r="O19" s="7">
        <v>827.9</v>
      </c>
      <c r="P19" s="21">
        <f t="shared" si="5"/>
        <v>1.1185337763694439E-2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296</v>
      </c>
      <c r="H20" s="62">
        <f t="shared" si="2"/>
        <v>0.83380281690140845</v>
      </c>
      <c r="I20" s="65">
        <f>274150.81+1800</f>
        <v>275950.81</v>
      </c>
      <c r="J20" s="66">
        <f>307901.84+2178</f>
        <v>310079.84000000003</v>
      </c>
      <c r="K20" s="21">
        <f t="shared" si="3"/>
        <v>0.42376513494059326</v>
      </c>
      <c r="L20" s="64">
        <v>119</v>
      </c>
      <c r="M20" s="62">
        <f t="shared" si="4"/>
        <v>0.9296875</v>
      </c>
      <c r="N20" s="65">
        <v>63327.089</v>
      </c>
      <c r="O20" s="66">
        <v>73188.639999999999</v>
      </c>
      <c r="P20" s="63">
        <f t="shared" si="5"/>
        <v>0.98881466223630565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4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355</v>
      </c>
      <c r="H25" s="17">
        <f t="shared" si="32"/>
        <v>1</v>
      </c>
      <c r="I25" s="18">
        <f t="shared" si="32"/>
        <v>628452.98</v>
      </c>
      <c r="J25" s="18">
        <f t="shared" si="32"/>
        <v>731725.7</v>
      </c>
      <c r="K25" s="19">
        <f t="shared" si="32"/>
        <v>1.0000000000000002</v>
      </c>
      <c r="L25" s="16">
        <f t="shared" si="32"/>
        <v>128</v>
      </c>
      <c r="M25" s="17">
        <f t="shared" si="32"/>
        <v>1</v>
      </c>
      <c r="N25" s="18">
        <f t="shared" si="32"/>
        <v>64011.309000000001</v>
      </c>
      <c r="O25" s="18">
        <f t="shared" si="32"/>
        <v>74016.539999999994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5">
      <c r="B26" s="25"/>
      <c r="H26" s="25"/>
      <c r="N26" s="25"/>
    </row>
    <row r="27" spans="1:31" s="47" customFormat="1" ht="34.4" hidden="1" customHeight="1" x14ac:dyDescent="0.2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33">B13+G13+L13+Q13+AA13+V13</f>
        <v>9</v>
      </c>
      <c r="C34" s="8">
        <f t="shared" ref="C34:C45" si="34">IF(B34,B34/$B$46,"")</f>
        <v>1.8633540372670808E-2</v>
      </c>
      <c r="D34" s="10">
        <f t="shared" ref="D34:D45" si="35">D13+I13+N13+S13+AC13+X13</f>
        <v>328317.52</v>
      </c>
      <c r="E34" s="11">
        <f t="shared" ref="E34:E45" si="36">E13+J13+O13+T13+AD13+Y13</f>
        <v>397264.19</v>
      </c>
      <c r="F34" s="21">
        <f t="shared" ref="F34:F42" si="37">IF(E34,E34/$E$46,"")</f>
        <v>0.49304128575907852</v>
      </c>
      <c r="J34" s="143" t="s">
        <v>3</v>
      </c>
      <c r="K34" s="144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355</v>
      </c>
      <c r="M35" s="8">
        <f t="shared" si="38"/>
        <v>0.73498964803312627</v>
      </c>
      <c r="N35" s="58">
        <f>I25</f>
        <v>628452.98</v>
      </c>
      <c r="O35" s="58">
        <f>J25</f>
        <v>731725.7</v>
      </c>
      <c r="P35" s="56">
        <f t="shared" si="39"/>
        <v>0.90813868713150747</v>
      </c>
    </row>
    <row r="36" spans="1:33" ht="30" customHeight="1" x14ac:dyDescent="0.3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9" t="s">
        <v>2</v>
      </c>
      <c r="K36" s="140"/>
      <c r="L36" s="57">
        <f>L25</f>
        <v>128</v>
      </c>
      <c r="M36" s="8">
        <f t="shared" si="38"/>
        <v>0.26501035196687373</v>
      </c>
      <c r="N36" s="58">
        <f>N25</f>
        <v>64011.309000000001</v>
      </c>
      <c r="O36" s="58">
        <f>O25</f>
        <v>74016.539999999994</v>
      </c>
      <c r="P36" s="56">
        <f t="shared" si="39"/>
        <v>9.1861312868492528E-2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3"/>
        <v>59</v>
      </c>
      <c r="C40" s="8">
        <f t="shared" si="34"/>
        <v>0.12215320910973085</v>
      </c>
      <c r="D40" s="13">
        <f t="shared" si="35"/>
        <v>24868.870000000003</v>
      </c>
      <c r="E40" s="14">
        <f t="shared" si="36"/>
        <v>25209.57</v>
      </c>
      <c r="F40" s="21">
        <f t="shared" si="37"/>
        <v>3.1287387887223093E-2</v>
      </c>
      <c r="G40" s="24"/>
      <c r="J40" s="141" t="s">
        <v>0</v>
      </c>
      <c r="K40" s="142"/>
      <c r="L40" s="79">
        <f>SUM(L34:L39)</f>
        <v>483</v>
      </c>
      <c r="M40" s="17">
        <f>SUM(M34:M39)</f>
        <v>1</v>
      </c>
      <c r="N40" s="80">
        <f>SUM(N34:N39)</f>
        <v>692464.28899999999</v>
      </c>
      <c r="O40" s="81">
        <f>SUM(O34:O39)</f>
        <v>805742.24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3"/>
        <v>415</v>
      </c>
      <c r="C41" s="8">
        <f t="shared" si="34"/>
        <v>0.85921325051759834</v>
      </c>
      <c r="D41" s="13">
        <f t="shared" si="35"/>
        <v>339277.89899999998</v>
      </c>
      <c r="E41" s="14">
        <f t="shared" si="36"/>
        <v>383268.48000000004</v>
      </c>
      <c r="F41" s="21">
        <f t="shared" si="37"/>
        <v>0.47567132635369846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483</v>
      </c>
      <c r="C46" s="17">
        <f>SUM(C34:C45)</f>
        <v>1</v>
      </c>
      <c r="D46" s="18">
        <f>SUM(D34:D45)</f>
        <v>692464.28899999999</v>
      </c>
      <c r="E46" s="18">
        <f>SUM(E34:E45)</f>
        <v>805742.24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I22" sqref="I22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5429687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8164062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45343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EPE Fundació Mies van der Rohe (FMvdR)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.149999999999999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9</v>
      </c>
      <c r="H13" s="20">
        <f t="shared" ref="H13:H23" si="2">IF(G13,G13/$G$25,"")</f>
        <v>4.5918367346938778E-2</v>
      </c>
      <c r="I13" s="4">
        <v>16095.75</v>
      </c>
      <c r="J13" s="5">
        <v>19432.080000000002</v>
      </c>
      <c r="K13" s="21">
        <f t="shared" ref="K13:K23" si="3">IF(J13,J13/$J$25,"")</f>
        <v>9.6953926917237074E-2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25</v>
      </c>
      <c r="H19" s="20">
        <f t="shared" si="2"/>
        <v>0.12755102040816327</v>
      </c>
      <c r="I19" s="6">
        <v>12566.81</v>
      </c>
      <c r="J19" s="7">
        <v>12970.69</v>
      </c>
      <c r="K19" s="21">
        <f t="shared" si="3"/>
        <v>6.4715631590963885E-2</v>
      </c>
      <c r="L19" s="2">
        <v>9</v>
      </c>
      <c r="M19" s="20">
        <f t="shared" si="4"/>
        <v>0.10588235294117647</v>
      </c>
      <c r="N19" s="6">
        <v>677</v>
      </c>
      <c r="O19" s="7">
        <v>819.16</v>
      </c>
      <c r="P19" s="21">
        <f t="shared" si="5"/>
        <v>1.3729798385697786E-2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162</v>
      </c>
      <c r="H20" s="62">
        <f t="shared" si="2"/>
        <v>0.82653061224489799</v>
      </c>
      <c r="I20" s="65">
        <v>152473.19</v>
      </c>
      <c r="J20" s="66">
        <v>168023.15</v>
      </c>
      <c r="K20" s="63">
        <f t="shared" si="3"/>
        <v>0.83833044149179914</v>
      </c>
      <c r="L20" s="64">
        <v>76</v>
      </c>
      <c r="M20" s="62">
        <f t="shared" si="4"/>
        <v>0.89411764705882357</v>
      </c>
      <c r="N20" s="65">
        <v>50620.91</v>
      </c>
      <c r="O20" s="66">
        <v>58843.77</v>
      </c>
      <c r="P20" s="63">
        <f t="shared" si="5"/>
        <v>0.98627020161430212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4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196</v>
      </c>
      <c r="H25" s="17">
        <f t="shared" si="22"/>
        <v>1</v>
      </c>
      <c r="I25" s="18">
        <f t="shared" si="22"/>
        <v>181135.75</v>
      </c>
      <c r="J25" s="18">
        <f t="shared" si="22"/>
        <v>200425.91999999998</v>
      </c>
      <c r="K25" s="19">
        <f t="shared" si="22"/>
        <v>1</v>
      </c>
      <c r="L25" s="16">
        <f t="shared" si="22"/>
        <v>85</v>
      </c>
      <c r="M25" s="17">
        <f t="shared" si="22"/>
        <v>1</v>
      </c>
      <c r="N25" s="18">
        <f t="shared" si="22"/>
        <v>51297.91</v>
      </c>
      <c r="O25" s="18">
        <f t="shared" si="22"/>
        <v>59662.93</v>
      </c>
      <c r="P25" s="19">
        <f t="shared" si="22"/>
        <v>0.99999999999999989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5">
      <c r="B26" s="25"/>
      <c r="H26" s="25"/>
      <c r="N26" s="25"/>
    </row>
    <row r="27" spans="1:31" s="47" customFormat="1" ht="34.4" hidden="1" customHeight="1" x14ac:dyDescent="0.2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23">B13+G13+L13+Q13+AA13+V13</f>
        <v>9</v>
      </c>
      <c r="C34" s="8">
        <f t="shared" ref="C34:C42" si="24">IF(B34,B34/$B$46,"")</f>
        <v>3.2028469750889681E-2</v>
      </c>
      <c r="D34" s="10">
        <f t="shared" ref="D34:D45" si="25">D13+I13+N13+S13+AC13+X13</f>
        <v>16095.75</v>
      </c>
      <c r="E34" s="11">
        <f t="shared" ref="E34:E45" si="26">E13+J13+O13+T13+AD13+Y13</f>
        <v>19432.080000000002</v>
      </c>
      <c r="F34" s="21">
        <f t="shared" ref="F34:F43" si="27">IF(E34,E34/$E$46,"")</f>
        <v>7.4713237418674444E-2</v>
      </c>
      <c r="J34" s="143" t="s">
        <v>3</v>
      </c>
      <c r="K34" s="144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9" t="s">
        <v>1</v>
      </c>
      <c r="K35" s="140"/>
      <c r="L35" s="57">
        <f>G25</f>
        <v>196</v>
      </c>
      <c r="M35" s="8">
        <f>IF(L35,L35/$L$40,"")</f>
        <v>0.697508896797153</v>
      </c>
      <c r="N35" s="58">
        <f>I25</f>
        <v>181135.75</v>
      </c>
      <c r="O35" s="58">
        <f>J25</f>
        <v>200425.91999999998</v>
      </c>
      <c r="P35" s="56">
        <f>IF(O35,O35/$O$40,"")</f>
        <v>0.77060558343812124</v>
      </c>
    </row>
    <row r="36" spans="1:33" ht="30" customHeight="1" x14ac:dyDescent="0.3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9" t="s">
        <v>2</v>
      </c>
      <c r="K36" s="140"/>
      <c r="L36" s="57">
        <f>L25</f>
        <v>85</v>
      </c>
      <c r="M36" s="8">
        <f>IF(L36,L36/$L$40,"")</f>
        <v>0.302491103202847</v>
      </c>
      <c r="N36" s="58">
        <f>N25</f>
        <v>51297.91</v>
      </c>
      <c r="O36" s="58">
        <f>O25</f>
        <v>59662.93</v>
      </c>
      <c r="P36" s="56">
        <f>IF(O36,O36/$O$40,"")</f>
        <v>0.22939441656187878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23"/>
        <v>34</v>
      </c>
      <c r="C40" s="8">
        <f t="shared" si="24"/>
        <v>0.12099644128113879</v>
      </c>
      <c r="D40" s="13">
        <f t="shared" si="25"/>
        <v>13243.81</v>
      </c>
      <c r="E40" s="14">
        <f t="shared" si="26"/>
        <v>13789.85</v>
      </c>
      <c r="F40" s="21">
        <f t="shared" si="27"/>
        <v>5.3019766129920605E-2</v>
      </c>
      <c r="G40" s="24"/>
      <c r="J40" s="141" t="s">
        <v>0</v>
      </c>
      <c r="K40" s="142"/>
      <c r="L40" s="79">
        <f>SUM(L34:L39)</f>
        <v>281</v>
      </c>
      <c r="M40" s="17">
        <f>SUM(M34:M39)</f>
        <v>1</v>
      </c>
      <c r="N40" s="80">
        <f>SUM(N34:N39)</f>
        <v>232433.66</v>
      </c>
      <c r="O40" s="81">
        <f>SUM(O34:O39)</f>
        <v>260088.84999999998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23"/>
        <v>238</v>
      </c>
      <c r="C41" s="8">
        <f t="shared" si="24"/>
        <v>0.84697508896797158</v>
      </c>
      <c r="D41" s="13">
        <f t="shared" si="25"/>
        <v>203094.1</v>
      </c>
      <c r="E41" s="14">
        <f t="shared" si="26"/>
        <v>226866.91999999998</v>
      </c>
      <c r="F41" s="21">
        <f t="shared" si="27"/>
        <v>0.87226699645140504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281</v>
      </c>
      <c r="C46" s="17">
        <f>SUM(C34:C45)</f>
        <v>1</v>
      </c>
      <c r="D46" s="18">
        <f>SUM(D34:D45)</f>
        <v>232433.66</v>
      </c>
      <c r="E46" s="18">
        <f>SUM(E34:E45)</f>
        <v>260088.84999999998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35" zoomScale="80" zoomScaleNormal="80" workbookViewId="0">
      <selection activeCell="I32" sqref="I32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5429687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8164062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EPE Fundació Mies van der Rohe (FMvdR)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37</v>
      </c>
      <c r="H19" s="20">
        <f t="shared" si="2"/>
        <v>0.13857677902621723</v>
      </c>
      <c r="I19" s="6">
        <v>19491.63</v>
      </c>
      <c r="J19" s="7">
        <v>19877.53</v>
      </c>
      <c r="K19" s="21">
        <f t="shared" si="3"/>
        <v>9.0529245627344976E-2</v>
      </c>
      <c r="L19" s="2">
        <v>10</v>
      </c>
      <c r="M19" s="20">
        <f>IF(L19,L19/$L$25,"")</f>
        <v>8.4745762711864403E-2</v>
      </c>
      <c r="N19" s="6">
        <v>1098</v>
      </c>
      <c r="O19" s="7">
        <v>1328.58</v>
      </c>
      <c r="P19" s="21">
        <f>IF(O19,O19/$O$25,"")</f>
        <v>1.2394744310469229E-2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230</v>
      </c>
      <c r="H20" s="62">
        <f t="shared" si="2"/>
        <v>0.86142322097378277</v>
      </c>
      <c r="I20" s="65">
        <v>170976.48</v>
      </c>
      <c r="J20" s="66">
        <v>199692.73</v>
      </c>
      <c r="K20" s="63">
        <f t="shared" si="3"/>
        <v>0.90947075437265501</v>
      </c>
      <c r="L20" s="64">
        <v>108</v>
      </c>
      <c r="M20" s="62">
        <f>IF(L20,L20/$L$25,"")</f>
        <v>0.9152542372881356</v>
      </c>
      <c r="N20" s="65">
        <v>91978.45</v>
      </c>
      <c r="O20" s="66">
        <v>105860.4</v>
      </c>
      <c r="P20" s="63">
        <f>IF(O20,O20/$O$25,"")</f>
        <v>0.98760525568953073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40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267</v>
      </c>
      <c r="H25" s="17">
        <f t="shared" si="30"/>
        <v>1</v>
      </c>
      <c r="I25" s="18">
        <f t="shared" si="30"/>
        <v>190468.11000000002</v>
      </c>
      <c r="J25" s="18">
        <f t="shared" si="30"/>
        <v>219570.26</v>
      </c>
      <c r="K25" s="19">
        <f t="shared" si="30"/>
        <v>1</v>
      </c>
      <c r="L25" s="16">
        <f t="shared" si="30"/>
        <v>118</v>
      </c>
      <c r="M25" s="17">
        <f t="shared" si="30"/>
        <v>1</v>
      </c>
      <c r="N25" s="18">
        <f t="shared" si="30"/>
        <v>93076.45</v>
      </c>
      <c r="O25" s="18">
        <f t="shared" si="30"/>
        <v>107188.98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4" hidden="1" customHeight="1" x14ac:dyDescent="0.2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2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1</v>
      </c>
      <c r="K35" s="140"/>
      <c r="L35" s="57">
        <f>G25</f>
        <v>267</v>
      </c>
      <c r="M35" s="8">
        <f t="shared" si="36"/>
        <v>0.69350649350649352</v>
      </c>
      <c r="N35" s="58">
        <f>I25</f>
        <v>190468.11000000002</v>
      </c>
      <c r="O35" s="58">
        <f>J25</f>
        <v>219570.26</v>
      </c>
      <c r="P35" s="56">
        <f t="shared" si="37"/>
        <v>0.67196343093465394</v>
      </c>
    </row>
    <row r="36" spans="1:33" ht="30" customHeight="1" x14ac:dyDescent="0.25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39" t="s">
        <v>2</v>
      </c>
      <c r="K36" s="140"/>
      <c r="L36" s="57">
        <f>L25</f>
        <v>118</v>
      </c>
      <c r="M36" s="8">
        <f t="shared" si="36"/>
        <v>0.30649350649350648</v>
      </c>
      <c r="N36" s="58">
        <f>N25</f>
        <v>93076.45</v>
      </c>
      <c r="O36" s="58">
        <f>O25</f>
        <v>107188.98</v>
      </c>
      <c r="P36" s="56">
        <f t="shared" si="37"/>
        <v>0.32803656906534612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1"/>
        <v>47</v>
      </c>
      <c r="C40" s="8">
        <f t="shared" si="32"/>
        <v>0.12207792207792208</v>
      </c>
      <c r="D40" s="13">
        <f t="shared" si="33"/>
        <v>20589.63</v>
      </c>
      <c r="E40" s="14">
        <f t="shared" si="34"/>
        <v>21206.11</v>
      </c>
      <c r="F40" s="21">
        <f t="shared" si="35"/>
        <v>6.4898271889725301E-2</v>
      </c>
      <c r="G40" s="24"/>
      <c r="J40" s="141" t="s">
        <v>0</v>
      </c>
      <c r="K40" s="142"/>
      <c r="L40" s="79">
        <f>SUM(L34:L39)</f>
        <v>385</v>
      </c>
      <c r="M40" s="17">
        <f>SUM(M34:M39)</f>
        <v>1</v>
      </c>
      <c r="N40" s="80">
        <f>SUM(N34:N39)</f>
        <v>283544.56</v>
      </c>
      <c r="O40" s="81">
        <f>SUM(O34:O39)</f>
        <v>326759.24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1"/>
        <v>338</v>
      </c>
      <c r="C41" s="8">
        <f t="shared" si="32"/>
        <v>0.87792207792207788</v>
      </c>
      <c r="D41" s="13">
        <f t="shared" si="33"/>
        <v>262954.93</v>
      </c>
      <c r="E41" s="14">
        <f t="shared" si="34"/>
        <v>305553.13</v>
      </c>
      <c r="F41" s="21">
        <f t="shared" si="35"/>
        <v>0.9351017281102747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385</v>
      </c>
      <c r="C46" s="17">
        <f>SUM(C34:C45)</f>
        <v>1</v>
      </c>
      <c r="D46" s="18">
        <f>SUM(D34:D45)</f>
        <v>283544.56</v>
      </c>
      <c r="E46" s="18">
        <f>SUM(E34:E45)</f>
        <v>326759.24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21" sqref="A21:XFD21"/>
    </sheetView>
  </sheetViews>
  <sheetFormatPr defaultColWidth="9.1796875" defaultRowHeight="14.5" x14ac:dyDescent="0.35"/>
  <cols>
    <col min="1" max="1" width="30.453125" style="26" customWidth="1"/>
    <col min="2" max="2" width="11.1796875" style="59" customWidth="1"/>
    <col min="3" max="3" width="10.54296875" style="26" customWidth="1"/>
    <col min="4" max="4" width="19.1796875" style="26" customWidth="1"/>
    <col min="5" max="5" width="19.542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1" width="11.453125" style="26" customWidth="1"/>
    <col min="12" max="12" width="11.54296875" style="26" customWidth="1"/>
    <col min="13" max="13" width="10.54296875" style="26" customWidth="1"/>
    <col min="14" max="14" width="20.179687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5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5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EPE Fundació Mies van der Rohe (FMvdR)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4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4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24</v>
      </c>
      <c r="H13" s="20">
        <f t="shared" ref="H13:H24" si="2">IF(G13,G13/$G$25,"")</f>
        <v>2.3668639053254437E-2</v>
      </c>
      <c r="I13" s="10">
        <f>'CONTRACTACIO 1r TR 2023'!I13+'CONTRACTACIO 2n TR 2023'!I13+'CONTRACTACIO 3r TR 2023'!I13+'CONTRACTACIO 4t TR 2023'!I13</f>
        <v>525200.07000000007</v>
      </c>
      <c r="J13" s="10">
        <f>'CONTRACTACIO 1r TR 2023'!J13+'CONTRACTACIO 2n TR 2023'!J13+'CONTRACTACIO 3r TR 2023'!J13+'CONTRACTACIO 4t TR 2023'!J13</f>
        <v>635448.28999999992</v>
      </c>
      <c r="K13" s="21">
        <f t="shared" ref="K13:K24" si="3">IF(J13,J13/$J$25,"")</f>
        <v>0.40546811644937814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163</v>
      </c>
      <c r="H19" s="20">
        <f t="shared" si="2"/>
        <v>0.16074950690335305</v>
      </c>
      <c r="I19" s="13">
        <f>'CONTRACTACIO 1r TR 2023'!I19+'CONTRACTACIO 2n TR 2023'!I19+'CONTRACTACIO 3r TR 2023'!I19+'CONTRACTACIO 4t TR 2023'!I19</f>
        <v>76999.58</v>
      </c>
      <c r="J19" s="13">
        <f>'CONTRACTACIO 1r TR 2023'!J19+'CONTRACTACIO 2n TR 2023'!J19+'CONTRACTACIO 3r TR 2023'!J19+'CONTRACTACIO 4t TR 2023'!J19</f>
        <v>78738.58</v>
      </c>
      <c r="K19" s="21">
        <f t="shared" si="3"/>
        <v>5.0241670686530106E-2</v>
      </c>
      <c r="L19" s="9">
        <f>'CONTRACTACIO 1r TR 2023'!L19+'CONTRACTACIO 2n TR 2023'!L19+'CONTRACTACIO 3r TR 2023'!L19+'CONTRACTACIO 4t TR 2023'!L19</f>
        <v>35</v>
      </c>
      <c r="M19" s="20">
        <f t="shared" si="4"/>
        <v>8.2938388625592413E-2</v>
      </c>
      <c r="N19" s="13">
        <f>'CONTRACTACIO 1r TR 2023'!N19+'CONTRACTACIO 2n TR 2023'!N19+'CONTRACTACIO 3r TR 2023'!N19+'CONTRACTACIO 4t TR 2023'!N19</f>
        <v>3020.86</v>
      </c>
      <c r="O19" s="13">
        <f>'CONTRACTACIO 1r TR 2023'!O19+'CONTRACTACIO 2n TR 2023'!O19+'CONTRACTACIO 3r TR 2023'!O19+'CONTRACTACIO 4t TR 2023'!O19</f>
        <v>3655.22</v>
      </c>
      <c r="P19" s="21">
        <f t="shared" si="5"/>
        <v>1.1232132573347329E-2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827</v>
      </c>
      <c r="H20" s="20">
        <f t="shared" si="2"/>
        <v>0.81558185404339245</v>
      </c>
      <c r="I20" s="13">
        <f>'CONTRACTACIO 1r TR 2023'!I20+'CONTRACTACIO 2n TR 2023'!I20+'CONTRACTACIO 3r TR 2023'!I20+'CONTRACTACIO 4t TR 2023'!I20</f>
        <v>757601.33</v>
      </c>
      <c r="J20" s="13">
        <f>'CONTRACTACIO 1r TR 2023'!J20+'CONTRACTACIO 2n TR 2023'!J20+'CONTRACTACIO 3r TR 2023'!J20+'CONTRACTACIO 4t TR 2023'!J20</f>
        <v>853009.82</v>
      </c>
      <c r="K20" s="21">
        <f t="shared" si="3"/>
        <v>0.54429021286409174</v>
      </c>
      <c r="L20" s="9">
        <f>'CONTRACTACIO 1r TR 2023'!L20+'CONTRACTACIO 2n TR 2023'!L20+'CONTRACTACIO 3r TR 2023'!L20+'CONTRACTACIO 4t TR 2023'!L20</f>
        <v>387</v>
      </c>
      <c r="M20" s="20">
        <f t="shared" si="4"/>
        <v>0.91706161137440756</v>
      </c>
      <c r="N20" s="13">
        <f>'CONTRACTACIO 1r TR 2023'!N20+'CONTRACTACIO 2n TR 2023'!N20+'CONTRACTACIO 3r TR 2023'!N20+'CONTRACTACIO 4t TR 2023'!N20</f>
        <v>277510.34899999999</v>
      </c>
      <c r="O20" s="13">
        <f>'CONTRACTACIO 1r TR 2023'!O20+'CONTRACTACIO 2n TR 2023'!O20+'CONTRACTACIO 3r TR 2023'!O20+'CONTRACTACIO 4t TR 2023'!O20</f>
        <v>321770.06999999995</v>
      </c>
      <c r="P20" s="21">
        <f t="shared" si="5"/>
        <v>0.98876786742665279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40" hidden="1" customHeight="1" x14ac:dyDescent="0.25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40" customHeight="1" x14ac:dyDescent="0.25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35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4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1014</v>
      </c>
      <c r="H25" s="17">
        <f t="shared" si="12"/>
        <v>1</v>
      </c>
      <c r="I25" s="18">
        <f t="shared" si="12"/>
        <v>1359800.98</v>
      </c>
      <c r="J25" s="18">
        <f t="shared" si="12"/>
        <v>1567196.69</v>
      </c>
      <c r="K25" s="19">
        <f t="shared" si="12"/>
        <v>1</v>
      </c>
      <c r="L25" s="16">
        <f t="shared" si="12"/>
        <v>422</v>
      </c>
      <c r="M25" s="17">
        <f t="shared" si="12"/>
        <v>1</v>
      </c>
      <c r="N25" s="18">
        <f t="shared" si="12"/>
        <v>280531.20899999997</v>
      </c>
      <c r="O25" s="18">
        <f t="shared" si="12"/>
        <v>325425.28999999992</v>
      </c>
      <c r="P25" s="19">
        <f t="shared" si="12"/>
        <v>1.0000000000000002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5">
      <c r="B26" s="25"/>
      <c r="H26" s="25"/>
      <c r="N26" s="25"/>
    </row>
    <row r="27" spans="1:31" s="47" customFormat="1" ht="34.4" hidden="1" customHeight="1" x14ac:dyDescent="0.2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5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5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4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4" customHeight="1" thickBot="1" x14ac:dyDescent="0.4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5" customHeight="1" x14ac:dyDescent="0.35">
      <c r="A34" s="39" t="s">
        <v>25</v>
      </c>
      <c r="B34" s="9">
        <f t="shared" ref="B34:B43" si="13">B13+G13+L13+Q13+V13+AA13</f>
        <v>24</v>
      </c>
      <c r="C34" s="8">
        <f t="shared" ref="C34:C40" si="14">IF(B34,B34/$B$46,"")</f>
        <v>1.6713091922005572E-2</v>
      </c>
      <c r="D34" s="10">
        <f t="shared" ref="D34:D43" si="15">D13+I13+N13+S13+X13+AC13</f>
        <v>525200.07000000007</v>
      </c>
      <c r="E34" s="11">
        <f t="shared" ref="E34:E43" si="16">E13+J13+O13+T13+Y13+AD13</f>
        <v>635448.28999999992</v>
      </c>
      <c r="F34" s="21">
        <f t="shared" ref="F34:F40" si="17">IF(E34,E34/$E$46,"")</f>
        <v>0.33575024316266261</v>
      </c>
      <c r="J34" s="143" t="s">
        <v>3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1014</v>
      </c>
      <c r="M35" s="8">
        <f t="shared" si="18"/>
        <v>0.70612813370473537</v>
      </c>
      <c r="N35" s="58">
        <f>I25</f>
        <v>1359800.98</v>
      </c>
      <c r="O35" s="58">
        <f>J25</f>
        <v>1567196.69</v>
      </c>
      <c r="P35" s="56">
        <f t="shared" si="19"/>
        <v>0.82805584346008698</v>
      </c>
    </row>
    <row r="36" spans="1:33" s="24" customFormat="1" ht="30" customHeight="1" x14ac:dyDescent="0.3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39" t="s">
        <v>2</v>
      </c>
      <c r="K36" s="140"/>
      <c r="L36" s="57">
        <f>L25</f>
        <v>422</v>
      </c>
      <c r="M36" s="8">
        <f t="shared" si="18"/>
        <v>0.29387186629526463</v>
      </c>
      <c r="N36" s="58">
        <f>N25</f>
        <v>280531.20899999997</v>
      </c>
      <c r="O36" s="58">
        <f>O25</f>
        <v>325425.28999999992</v>
      </c>
      <c r="P36" s="56">
        <f t="shared" si="19"/>
        <v>0.17194415653991291</v>
      </c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198</v>
      </c>
      <c r="C40" s="8">
        <f t="shared" si="14"/>
        <v>0.13788300835654596</v>
      </c>
      <c r="D40" s="13">
        <f t="shared" si="15"/>
        <v>80020.44</v>
      </c>
      <c r="E40" s="14">
        <f t="shared" si="16"/>
        <v>82393.8</v>
      </c>
      <c r="F40" s="21">
        <f t="shared" si="17"/>
        <v>4.35342085586473E-2</v>
      </c>
      <c r="G40" s="24"/>
      <c r="H40" s="24"/>
      <c r="I40" s="24"/>
      <c r="J40" s="141" t="s">
        <v>0</v>
      </c>
      <c r="K40" s="142"/>
      <c r="L40" s="79">
        <f>SUM(L34:L39)</f>
        <v>1436</v>
      </c>
      <c r="M40" s="17">
        <f>SUM(M34:M39)</f>
        <v>1</v>
      </c>
      <c r="N40" s="80">
        <f>SUM(N34:N39)</f>
        <v>1640332.189</v>
      </c>
      <c r="O40" s="81">
        <f>SUM(O34:O39)</f>
        <v>1892621.98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1214</v>
      </c>
      <c r="C41" s="8">
        <f>IF(B41,B41/$B$46,"")</f>
        <v>0.84540389972144847</v>
      </c>
      <c r="D41" s="13">
        <f t="shared" si="15"/>
        <v>1035111.679</v>
      </c>
      <c r="E41" s="14">
        <f t="shared" si="16"/>
        <v>1174779.8899999999</v>
      </c>
      <c r="F41" s="21">
        <f>IF(E41,E41/$E$46,"")</f>
        <v>0.62071554827869002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4">
      <c r="A46" s="61" t="s">
        <v>0</v>
      </c>
      <c r="B46" s="16">
        <f>SUM(B34:B45)</f>
        <v>1436</v>
      </c>
      <c r="C46" s="17">
        <f>SUM(C34:C45)</f>
        <v>1</v>
      </c>
      <c r="D46" s="18">
        <f>SUM(D34:D45)</f>
        <v>1640332.189</v>
      </c>
      <c r="E46" s="18">
        <f>SUM(E34:E45)</f>
        <v>1892621.98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5" customHeigh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1:21" s="24" customFormat="1" x14ac:dyDescent="0.35">
      <c r="B97" s="25"/>
      <c r="H97" s="25"/>
      <c r="N97" s="25"/>
    </row>
    <row r="98" spans="1:21" s="24" customFormat="1" x14ac:dyDescent="0.35">
      <c r="B98" s="25"/>
      <c r="H98" s="25"/>
      <c r="N98" s="25"/>
    </row>
    <row r="99" spans="1:21" s="24" customFormat="1" x14ac:dyDescent="0.35">
      <c r="B99" s="25"/>
      <c r="H99" s="25"/>
      <c r="N99" s="25"/>
    </row>
    <row r="100" spans="1:21" s="24" customFormat="1" x14ac:dyDescent="0.35">
      <c r="B100" s="25"/>
      <c r="H100" s="25"/>
      <c r="N100" s="25"/>
    </row>
    <row r="101" spans="1:21" s="24" customFormat="1" x14ac:dyDescent="0.35">
      <c r="B101" s="25"/>
      <c r="H101" s="25"/>
      <c r="N101" s="25"/>
    </row>
    <row r="102" spans="1:21" s="24" customFormat="1" x14ac:dyDescent="0.35">
      <c r="B102" s="25"/>
      <c r="H102" s="25"/>
      <c r="N102" s="25"/>
    </row>
    <row r="103" spans="1:21" s="24" customFormat="1" x14ac:dyDescent="0.35">
      <c r="B103" s="25"/>
      <c r="H103" s="25"/>
      <c r="N103" s="25"/>
    </row>
    <row r="104" spans="1:21" s="24" customFormat="1" x14ac:dyDescent="0.35">
      <c r="B104" s="25"/>
      <c r="H104" s="25"/>
      <c r="N104" s="25"/>
    </row>
    <row r="105" spans="1:21" s="24" customFormat="1" x14ac:dyDescent="0.35">
      <c r="B105" s="25"/>
      <c r="H105" s="25"/>
      <c r="N105" s="25"/>
    </row>
    <row r="106" spans="1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2024-05-17T11:21:33Z</dcterms:modified>
</cp:coreProperties>
</file>