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actacio\LLISTATS CONTRACTACIO\2023\LLISTAT CONTRACTES PER TRANSPÀRENCIA 2023\TR4\"/>
    </mc:Choice>
  </mc:AlternateContent>
  <xr:revisionPtr revIDLastSave="0" documentId="13_ncr:1_{704E27CE-B561-4278-870E-05EC86EEFDED}" xr6:coauthVersionLast="47" xr6:coauthVersionMax="47" xr10:uidLastSave="{00000000-0000-0000-0000-000000000000}"/>
  <bookViews>
    <workbookView xWindow="28680" yWindow="690" windowWidth="19440" windowHeight="15000" tabRatio="700" firstSheet="2" activeTab="4" xr2:uid="{00000000-000D-0000-FFFF-FFFF00000000}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4" l="1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/>
  <c r="E44" i="5"/>
  <c r="F44" i="5" s="1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 s="1"/>
  <c r="N23" i="7"/>
  <c r="L23" i="7"/>
  <c r="M23" i="7"/>
  <c r="J23" i="7"/>
  <c r="K23" i="7" s="1"/>
  <c r="I23" i="7"/>
  <c r="D44" i="7" s="1"/>
  <c r="G23" i="7"/>
  <c r="H23" i="7" s="1"/>
  <c r="E23" i="7"/>
  <c r="E44" i="7" s="1"/>
  <c r="F44" i="7" s="1"/>
  <c r="D23" i="7"/>
  <c r="B23" i="7"/>
  <c r="B44" i="7"/>
  <c r="C44" i="7"/>
  <c r="B8" i="7"/>
  <c r="B8" i="6"/>
  <c r="B8" i="5"/>
  <c r="B8" i="4"/>
  <c r="AD22" i="7"/>
  <c r="AE22" i="7"/>
  <c r="AC22" i="7"/>
  <c r="AA22" i="7"/>
  <c r="AB22" i="7" s="1"/>
  <c r="Y22" i="7"/>
  <c r="Z22" i="7"/>
  <c r="X22" i="7"/>
  <c r="D43" i="7" s="1"/>
  <c r="V22" i="7"/>
  <c r="W22" i="7" s="1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E43" i="7" s="1"/>
  <c r="F43" i="7" s="1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/>
  <c r="C43" i="7" s="1"/>
  <c r="C13" i="4"/>
  <c r="B25" i="1"/>
  <c r="L34" i="1" s="1"/>
  <c r="B16" i="7"/>
  <c r="C16" i="7" s="1"/>
  <c r="D16" i="7"/>
  <c r="J24" i="7"/>
  <c r="E24" i="7"/>
  <c r="O24" i="7"/>
  <c r="P24" i="7"/>
  <c r="T24" i="7"/>
  <c r="U24" i="7" s="1"/>
  <c r="Y24" i="7"/>
  <c r="Z24" i="7" s="1"/>
  <c r="AD24" i="7"/>
  <c r="AE24" i="7" s="1"/>
  <c r="E13" i="7"/>
  <c r="J13" i="7"/>
  <c r="E34" i="7" s="1"/>
  <c r="O13" i="7"/>
  <c r="T13" i="7"/>
  <c r="Y13" i="7"/>
  <c r="Z13" i="7" s="1"/>
  <c r="AD13" i="7"/>
  <c r="AE13" i="7" s="1"/>
  <c r="E20" i="7"/>
  <c r="E25" i="7" s="1"/>
  <c r="J20" i="7"/>
  <c r="O20" i="7"/>
  <c r="AD20" i="7"/>
  <c r="T20" i="7"/>
  <c r="U20" i="7"/>
  <c r="Y20" i="7"/>
  <c r="E21" i="7"/>
  <c r="J21" i="7"/>
  <c r="O21" i="7"/>
  <c r="P21" i="7" s="1"/>
  <c r="AD21" i="7"/>
  <c r="T21" i="7"/>
  <c r="U21" i="7" s="1"/>
  <c r="Y21" i="7"/>
  <c r="Z21" i="7" s="1"/>
  <c r="J14" i="7"/>
  <c r="E35" i="7" s="1"/>
  <c r="O14" i="7"/>
  <c r="E14" i="7"/>
  <c r="T14" i="7"/>
  <c r="U14" i="7"/>
  <c r="Y14" i="7"/>
  <c r="AD14" i="7"/>
  <c r="AE14" i="7" s="1"/>
  <c r="J15" i="7"/>
  <c r="O15" i="7"/>
  <c r="E15" i="7"/>
  <c r="T15" i="7"/>
  <c r="U15" i="7"/>
  <c r="Y15" i="7"/>
  <c r="Z15" i="7"/>
  <c r="AD15" i="7"/>
  <c r="AE15" i="7" s="1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 s="1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D25" i="7" s="1"/>
  <c r="N34" i="7" s="1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X14" i="7"/>
  <c r="AC14" i="7"/>
  <c r="I15" i="7"/>
  <c r="N15" i="7"/>
  <c r="D15" i="7"/>
  <c r="S15" i="7"/>
  <c r="S25" i="7" s="1"/>
  <c r="N37" i="7" s="1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 s="1"/>
  <c r="V24" i="7"/>
  <c r="W24" i="7"/>
  <c r="AA24" i="7"/>
  <c r="AB24" i="7" s="1"/>
  <c r="G16" i="7"/>
  <c r="L16" i="7"/>
  <c r="B37" i="7" s="1"/>
  <c r="C37" i="7" s="1"/>
  <c r="Q16" i="7"/>
  <c r="V16" i="7"/>
  <c r="W16" i="7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/>
  <c r="G15" i="7"/>
  <c r="L15" i="7"/>
  <c r="B15" i="7"/>
  <c r="Q15" i="7"/>
  <c r="V15" i="7"/>
  <c r="W15" i="7" s="1"/>
  <c r="AA15" i="7"/>
  <c r="AB15" i="7" s="1"/>
  <c r="G17" i="7"/>
  <c r="H17" i="7" s="1"/>
  <c r="L17" i="7"/>
  <c r="M17" i="7"/>
  <c r="B17" i="7"/>
  <c r="C17" i="7" s="1"/>
  <c r="Q17" i="7"/>
  <c r="V17" i="7"/>
  <c r="W17" i="7"/>
  <c r="AA17" i="7"/>
  <c r="G18" i="7"/>
  <c r="L18" i="7"/>
  <c r="AA18" i="7"/>
  <c r="B18" i="7"/>
  <c r="Q18" i="7"/>
  <c r="R18" i="7" s="1"/>
  <c r="V18" i="7"/>
  <c r="W18" i="7" s="1"/>
  <c r="G19" i="7"/>
  <c r="L19" i="7"/>
  <c r="AA19" i="7"/>
  <c r="AB19" i="7" s="1"/>
  <c r="B19" i="7"/>
  <c r="C19" i="7" s="1"/>
  <c r="Q19" i="7"/>
  <c r="R19" i="7"/>
  <c r="V19" i="7"/>
  <c r="W19" i="7"/>
  <c r="U18" i="7"/>
  <c r="R15" i="7"/>
  <c r="J25" i="6"/>
  <c r="O35" i="6" s="1"/>
  <c r="E25" i="6"/>
  <c r="O34" i="6" s="1"/>
  <c r="O25" i="6"/>
  <c r="O36" i="6" s="1"/>
  <c r="Y25" i="6"/>
  <c r="O38" i="6"/>
  <c r="T25" i="6"/>
  <c r="O37" i="6" s="1"/>
  <c r="P37" i="6" s="1"/>
  <c r="AD25" i="6"/>
  <c r="O39" i="6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L34" i="6" s="1"/>
  <c r="L25" i="6"/>
  <c r="L36" i="6" s="1"/>
  <c r="V25" i="6"/>
  <c r="L38" i="6"/>
  <c r="M38" i="6" s="1"/>
  <c r="Q25" i="6"/>
  <c r="L37" i="6" s="1"/>
  <c r="M37" i="6" s="1"/>
  <c r="AA25" i="6"/>
  <c r="L39" i="6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25" i="6" s="1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0" i="6"/>
  <c r="P21" i="6"/>
  <c r="P24" i="6"/>
  <c r="M1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P20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H13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25" i="5" s="1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25" i="5" s="1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5" i="5"/>
  <c r="M16" i="5"/>
  <c r="M17" i="5"/>
  <c r="M18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C34" i="4" s="1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W21" i="4"/>
  <c r="W24" i="4"/>
  <c r="T25" i="4"/>
  <c r="U13" i="4"/>
  <c r="U14" i="4"/>
  <c r="U15" i="4"/>
  <c r="U16" i="4"/>
  <c r="U17" i="4"/>
  <c r="U18" i="4"/>
  <c r="U19" i="4"/>
  <c r="U25" i="4" s="1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M34" i="4" s="1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F20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3" i="1" s="1"/>
  <c r="H22" i="1"/>
  <c r="L25" i="1"/>
  <c r="L36" i="1" s="1"/>
  <c r="M20" i="1"/>
  <c r="V25" i="1"/>
  <c r="L38" i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4" i="1"/>
  <c r="M24" i="1"/>
  <c r="M21" i="1"/>
  <c r="M19" i="1"/>
  <c r="M18" i="1"/>
  <c r="M17" i="1"/>
  <c r="M16" i="1"/>
  <c r="M15" i="1"/>
  <c r="M14" i="1"/>
  <c r="K24" i="1"/>
  <c r="K18" i="1"/>
  <c r="K17" i="1"/>
  <c r="K16" i="1"/>
  <c r="K15" i="1"/>
  <c r="K14" i="1"/>
  <c r="H21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B38" i="1"/>
  <c r="C38" i="1"/>
  <c r="B39" i="1"/>
  <c r="B40" i="1"/>
  <c r="AE13" i="1"/>
  <c r="AE25" i="1" s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Z25" i="1" s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F22" i="6"/>
  <c r="C22" i="6"/>
  <c r="M18" i="6"/>
  <c r="P19" i="6"/>
  <c r="P14" i="6"/>
  <c r="Z21" i="6"/>
  <c r="Z25" i="6" s="1"/>
  <c r="H22" i="6"/>
  <c r="K22" i="6"/>
  <c r="M13" i="5"/>
  <c r="H22" i="5"/>
  <c r="O38" i="5"/>
  <c r="K22" i="5"/>
  <c r="M14" i="4"/>
  <c r="P21" i="4"/>
  <c r="H22" i="4"/>
  <c r="K13" i="4"/>
  <c r="K22" i="4"/>
  <c r="Z21" i="4"/>
  <c r="Z25" i="4" s="1"/>
  <c r="O34" i="1"/>
  <c r="F13" i="1"/>
  <c r="C13" i="1"/>
  <c r="K21" i="1"/>
  <c r="H16" i="1"/>
  <c r="H20" i="1"/>
  <c r="H14" i="1"/>
  <c r="H24" i="1"/>
  <c r="C42" i="1"/>
  <c r="Z18" i="6"/>
  <c r="C20" i="6"/>
  <c r="C13" i="6"/>
  <c r="F14" i="6"/>
  <c r="R16" i="6"/>
  <c r="R25" i="6" s="1"/>
  <c r="U16" i="6"/>
  <c r="U13" i="6"/>
  <c r="H24" i="6"/>
  <c r="H14" i="6"/>
  <c r="K14" i="6"/>
  <c r="K21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C14" i="5"/>
  <c r="C13" i="5"/>
  <c r="F23" i="7"/>
  <c r="F43" i="5"/>
  <c r="AE21" i="5"/>
  <c r="AE20" i="5"/>
  <c r="C20" i="5"/>
  <c r="F21" i="5"/>
  <c r="F20" i="5"/>
  <c r="P21" i="5"/>
  <c r="C43" i="6"/>
  <c r="H18" i="4"/>
  <c r="K15" i="4"/>
  <c r="K18" i="4"/>
  <c r="C15" i="4"/>
  <c r="F15" i="4"/>
  <c r="P14" i="4"/>
  <c r="P13" i="4"/>
  <c r="P18" i="4"/>
  <c r="H24" i="4"/>
  <c r="K24" i="4"/>
  <c r="C14" i="4"/>
  <c r="F14" i="4"/>
  <c r="F20" i="4"/>
  <c r="K21" i="4"/>
  <c r="W17" i="4"/>
  <c r="O38" i="4"/>
  <c r="P38" i="4" s="1"/>
  <c r="E38" i="7"/>
  <c r="Z17" i="4"/>
  <c r="C18" i="4"/>
  <c r="C20" i="4"/>
  <c r="O34" i="4"/>
  <c r="H13" i="4"/>
  <c r="M13" i="4"/>
  <c r="W20" i="4"/>
  <c r="M20" i="4"/>
  <c r="L36" i="4"/>
  <c r="P18" i="7"/>
  <c r="F43" i="4"/>
  <c r="K22" i="7"/>
  <c r="Z14" i="7"/>
  <c r="Q25" i="7"/>
  <c r="L37" i="7" s="1"/>
  <c r="M37" i="7" s="1"/>
  <c r="C24" i="7"/>
  <c r="AC25" i="7"/>
  <c r="N38" i="7" s="1"/>
  <c r="D34" i="7"/>
  <c r="E37" i="7"/>
  <c r="B39" i="7"/>
  <c r="D38" i="7"/>
  <c r="E39" i="7"/>
  <c r="D45" i="7"/>
  <c r="B45" i="7"/>
  <c r="D37" i="7"/>
  <c r="R17" i="7"/>
  <c r="H22" i="7"/>
  <c r="F38" i="1"/>
  <c r="P17" i="7"/>
  <c r="P16" i="7"/>
  <c r="F37" i="4"/>
  <c r="Z16" i="7"/>
  <c r="F37" i="1"/>
  <c r="F43" i="1"/>
  <c r="F44" i="1"/>
  <c r="F24" i="7"/>
  <c r="C22" i="7"/>
  <c r="C23" i="7"/>
  <c r="C44" i="1"/>
  <c r="F15" i="7"/>
  <c r="F22" i="7"/>
  <c r="F42" i="1"/>
  <c r="F35" i="1"/>
  <c r="C39" i="5"/>
  <c r="C43" i="5"/>
  <c r="AE25" i="5"/>
  <c r="C43" i="4"/>
  <c r="C45" i="1"/>
  <c r="C37" i="1"/>
  <c r="C15" i="7"/>
  <c r="K24" i="7"/>
  <c r="F37" i="6"/>
  <c r="C37" i="6"/>
  <c r="C35" i="6"/>
  <c r="F35" i="6"/>
  <c r="U13" i="7"/>
  <c r="U16" i="7"/>
  <c r="F45" i="6"/>
  <c r="P38" i="6"/>
  <c r="AB18" i="7"/>
  <c r="C45" i="6"/>
  <c r="C45" i="5"/>
  <c r="F39" i="5"/>
  <c r="F45" i="5"/>
  <c r="P38" i="5"/>
  <c r="AE20" i="7"/>
  <c r="R16" i="7"/>
  <c r="C36" i="5"/>
  <c r="C37" i="5"/>
  <c r="F36" i="5"/>
  <c r="C35" i="5"/>
  <c r="F18" i="7"/>
  <c r="F35" i="5"/>
  <c r="F21" i="7"/>
  <c r="F13" i="7"/>
  <c r="F14" i="7"/>
  <c r="F42" i="5"/>
  <c r="W20" i="7"/>
  <c r="AE18" i="7"/>
  <c r="AE21" i="7"/>
  <c r="AE17" i="7"/>
  <c r="C38" i="4"/>
  <c r="F38" i="4"/>
  <c r="F42" i="4"/>
  <c r="F45" i="4"/>
  <c r="C45" i="4"/>
  <c r="K16" i="7"/>
  <c r="AB20" i="7"/>
  <c r="AB17" i="7"/>
  <c r="P34" i="4"/>
  <c r="C18" i="7"/>
  <c r="C14" i="7"/>
  <c r="C39" i="4"/>
  <c r="C13" i="7"/>
  <c r="F34" i="4"/>
  <c r="F39" i="4"/>
  <c r="R13" i="7"/>
  <c r="K21" i="7"/>
  <c r="M18" i="7"/>
  <c r="P14" i="7"/>
  <c r="M14" i="7"/>
  <c r="H16" i="7"/>
  <c r="H24" i="7"/>
  <c r="P37" i="4"/>
  <c r="F38" i="7"/>
  <c r="M37" i="4"/>
  <c r="F37" i="7"/>
  <c r="C45" i="7"/>
  <c r="K19" i="6" l="1"/>
  <c r="K20" i="6"/>
  <c r="F20" i="6"/>
  <c r="K18" i="6"/>
  <c r="K15" i="6"/>
  <c r="P15" i="6"/>
  <c r="P13" i="6"/>
  <c r="P25" i="6" s="1"/>
  <c r="K13" i="6"/>
  <c r="M20" i="6"/>
  <c r="M19" i="6"/>
  <c r="H20" i="6"/>
  <c r="D46" i="6"/>
  <c r="H18" i="6"/>
  <c r="H19" i="6"/>
  <c r="M13" i="6"/>
  <c r="M15" i="6"/>
  <c r="B36" i="7"/>
  <c r="H15" i="6"/>
  <c r="H13" i="6"/>
  <c r="B34" i="7"/>
  <c r="H20" i="5"/>
  <c r="O36" i="5"/>
  <c r="M19" i="5"/>
  <c r="M20" i="5"/>
  <c r="K19" i="5"/>
  <c r="K20" i="5"/>
  <c r="K13" i="5"/>
  <c r="D46" i="5"/>
  <c r="L35" i="5"/>
  <c r="H19" i="5"/>
  <c r="B46" i="5"/>
  <c r="C40" i="5" s="1"/>
  <c r="B41" i="7"/>
  <c r="P15" i="4"/>
  <c r="D46" i="4"/>
  <c r="H19" i="4"/>
  <c r="K14" i="4"/>
  <c r="K20" i="4"/>
  <c r="K19" i="4"/>
  <c r="K25" i="4" s="1"/>
  <c r="P19" i="4"/>
  <c r="P20" i="4"/>
  <c r="M25" i="4"/>
  <c r="E46" i="4"/>
  <c r="H20" i="4"/>
  <c r="H15" i="4"/>
  <c r="E36" i="7"/>
  <c r="H14" i="4"/>
  <c r="P20" i="1"/>
  <c r="K19" i="1"/>
  <c r="K25" i="1" s="1"/>
  <c r="K20" i="1"/>
  <c r="O34" i="7"/>
  <c r="F20" i="7"/>
  <c r="F25" i="7" s="1"/>
  <c r="E41" i="7"/>
  <c r="D41" i="7"/>
  <c r="D40" i="7"/>
  <c r="H19" i="1"/>
  <c r="K13" i="1"/>
  <c r="H18" i="1"/>
  <c r="H25" i="1" s="1"/>
  <c r="E46" i="1"/>
  <c r="P15" i="1"/>
  <c r="P25" i="1" s="1"/>
  <c r="J25" i="7"/>
  <c r="L35" i="1"/>
  <c r="L40" i="1" s="1"/>
  <c r="M36" i="1" s="1"/>
  <c r="U25" i="6"/>
  <c r="M16" i="7"/>
  <c r="D36" i="7"/>
  <c r="U25" i="1"/>
  <c r="M25" i="1"/>
  <c r="R25" i="5"/>
  <c r="W25" i="5"/>
  <c r="N40" i="5"/>
  <c r="F25" i="6"/>
  <c r="D46" i="1"/>
  <c r="AD25" i="7"/>
  <c r="O38" i="7" s="1"/>
  <c r="P38" i="7" s="1"/>
  <c r="N40" i="4"/>
  <c r="AE25" i="4"/>
  <c r="AA25" i="7"/>
  <c r="L38" i="7" s="1"/>
  <c r="M38" i="7" s="1"/>
  <c r="B46" i="4"/>
  <c r="C41" i="4" s="1"/>
  <c r="E46" i="5"/>
  <c r="AB25" i="1"/>
  <c r="E45" i="7"/>
  <c r="F45" i="7" s="1"/>
  <c r="B35" i="7"/>
  <c r="F25" i="4"/>
  <c r="P25" i="5"/>
  <c r="R25" i="1"/>
  <c r="E40" i="7"/>
  <c r="C25" i="6"/>
  <c r="F25" i="1"/>
  <c r="B25" i="7"/>
  <c r="Z20" i="7"/>
  <c r="N40" i="1"/>
  <c r="AB25" i="4"/>
  <c r="B40" i="7"/>
  <c r="F25" i="5"/>
  <c r="Z25" i="5"/>
  <c r="AE25" i="6"/>
  <c r="X25" i="7"/>
  <c r="N39" i="7" s="1"/>
  <c r="O40" i="4"/>
  <c r="P35" i="4" s="1"/>
  <c r="C25" i="5"/>
  <c r="B46" i="1"/>
  <c r="C40" i="1" s="1"/>
  <c r="R25" i="4"/>
  <c r="B38" i="7"/>
  <c r="C38" i="7" s="1"/>
  <c r="C25" i="1"/>
  <c r="N25" i="7"/>
  <c r="N36" i="7" s="1"/>
  <c r="C25" i="4"/>
  <c r="O40" i="6"/>
  <c r="P35" i="6" s="1"/>
  <c r="W25" i="6"/>
  <c r="N40" i="6"/>
  <c r="L40" i="6"/>
  <c r="M35" i="6" s="1"/>
  <c r="M34" i="6"/>
  <c r="E46" i="6"/>
  <c r="P34" i="6"/>
  <c r="B46" i="6"/>
  <c r="C34" i="6" s="1"/>
  <c r="L40" i="5"/>
  <c r="M35" i="5" s="1"/>
  <c r="O40" i="5"/>
  <c r="L25" i="7"/>
  <c r="M13" i="7" s="1"/>
  <c r="M38" i="4"/>
  <c r="L40" i="4"/>
  <c r="R25" i="7"/>
  <c r="G25" i="7"/>
  <c r="AB25" i="7"/>
  <c r="D42" i="7"/>
  <c r="AE25" i="7"/>
  <c r="U25" i="7"/>
  <c r="O40" i="1"/>
  <c r="P35" i="1" s="1"/>
  <c r="W25" i="7"/>
  <c r="Z25" i="7"/>
  <c r="B42" i="7"/>
  <c r="Y25" i="7"/>
  <c r="O39" i="7" s="1"/>
  <c r="P39" i="7" s="1"/>
  <c r="O25" i="7"/>
  <c r="P13" i="7" s="1"/>
  <c r="I25" i="7"/>
  <c r="N35" i="7" s="1"/>
  <c r="E42" i="7"/>
  <c r="V25" i="7"/>
  <c r="L39" i="7" s="1"/>
  <c r="M39" i="7" s="1"/>
  <c r="H25" i="6" l="1"/>
  <c r="K25" i="6"/>
  <c r="F39" i="6"/>
  <c r="F41" i="6"/>
  <c r="F40" i="6"/>
  <c r="F34" i="6"/>
  <c r="F36" i="6"/>
  <c r="P36" i="6"/>
  <c r="P40" i="6" s="1"/>
  <c r="C41" i="6"/>
  <c r="C39" i="6"/>
  <c r="C40" i="6"/>
  <c r="M25" i="6"/>
  <c r="C36" i="6"/>
  <c r="M36" i="6"/>
  <c r="M40" i="6" s="1"/>
  <c r="M25" i="5"/>
  <c r="H25" i="5"/>
  <c r="K25" i="5"/>
  <c r="C41" i="5"/>
  <c r="P35" i="5"/>
  <c r="P36" i="5"/>
  <c r="M36" i="5"/>
  <c r="P34" i="5"/>
  <c r="F40" i="5"/>
  <c r="F41" i="5"/>
  <c r="M34" i="5"/>
  <c r="M40" i="5" s="1"/>
  <c r="F34" i="5"/>
  <c r="C34" i="5"/>
  <c r="P25" i="4"/>
  <c r="O36" i="7"/>
  <c r="P19" i="7"/>
  <c r="M20" i="7"/>
  <c r="M19" i="7"/>
  <c r="C40" i="4"/>
  <c r="F36" i="4"/>
  <c r="F40" i="4"/>
  <c r="H25" i="4"/>
  <c r="F35" i="4"/>
  <c r="P36" i="4"/>
  <c r="P40" i="4" s="1"/>
  <c r="M35" i="4"/>
  <c r="M36" i="4"/>
  <c r="F41" i="4"/>
  <c r="K14" i="7"/>
  <c r="K15" i="7"/>
  <c r="H14" i="7"/>
  <c r="H15" i="7"/>
  <c r="C35" i="4"/>
  <c r="C36" i="4"/>
  <c r="P15" i="7"/>
  <c r="P20" i="7"/>
  <c r="K18" i="7"/>
  <c r="K20" i="7"/>
  <c r="H19" i="7"/>
  <c r="H20" i="7"/>
  <c r="F40" i="1"/>
  <c r="F41" i="1"/>
  <c r="P34" i="1"/>
  <c r="L34" i="7"/>
  <c r="C20" i="7"/>
  <c r="C25" i="7" s="1"/>
  <c r="C41" i="1"/>
  <c r="M34" i="1"/>
  <c r="K19" i="7"/>
  <c r="N40" i="7"/>
  <c r="C39" i="1"/>
  <c r="H18" i="7"/>
  <c r="F34" i="1"/>
  <c r="F39" i="1"/>
  <c r="P36" i="1"/>
  <c r="F36" i="1"/>
  <c r="D46" i="7"/>
  <c r="L36" i="7"/>
  <c r="M15" i="7"/>
  <c r="C34" i="1"/>
  <c r="C36" i="1"/>
  <c r="O35" i="7"/>
  <c r="K13" i="7"/>
  <c r="M35" i="1"/>
  <c r="M40" i="1" s="1"/>
  <c r="L35" i="7"/>
  <c r="H13" i="7"/>
  <c r="F42" i="7"/>
  <c r="E46" i="7"/>
  <c r="C42" i="7"/>
  <c r="B46" i="7"/>
  <c r="C35" i="7" s="1"/>
  <c r="F46" i="6" l="1"/>
  <c r="C46" i="6"/>
  <c r="P40" i="5"/>
  <c r="C46" i="5"/>
  <c r="F46" i="5"/>
  <c r="L40" i="7"/>
  <c r="M36" i="7" s="1"/>
  <c r="O40" i="7"/>
  <c r="P36" i="7" s="1"/>
  <c r="P25" i="7"/>
  <c r="M25" i="7"/>
  <c r="M40" i="4"/>
  <c r="F46" i="4"/>
  <c r="C46" i="4"/>
  <c r="F39" i="7"/>
  <c r="F35" i="7"/>
  <c r="P40" i="1"/>
  <c r="F46" i="1"/>
  <c r="F41" i="7"/>
  <c r="C39" i="7"/>
  <c r="C41" i="7"/>
  <c r="K25" i="7"/>
  <c r="F40" i="7"/>
  <c r="C40" i="7"/>
  <c r="H25" i="7"/>
  <c r="F34" i="7"/>
  <c r="F36" i="7"/>
  <c r="C46" i="1"/>
  <c r="C34" i="7"/>
  <c r="C36" i="7"/>
  <c r="M35" i="7" l="1"/>
  <c r="P35" i="7"/>
  <c r="M34" i="7"/>
  <c r="P34" i="7"/>
  <c r="F46" i="7"/>
  <c r="C46" i="7"/>
  <c r="M40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<sst xmlns="http://schemas.openxmlformats.org/spreadsheetml/2006/main" count="457" uniqueCount="62">
  <si>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</si>
  <si>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</si>
  <si>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</si>
  <si>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</si>
  <si>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</si>
  <si>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</si>
  <si>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</si>
  <si>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</si>
  <si>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</si>
  <si>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</si>
  <si>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</si>
  <si>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</si>
  <si>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</si>
  <si>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</si>
  <si>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</si>
  <si>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</si>
  <si>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</si>
  <si>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</si>
  <si>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</si>
  <si>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</si>
  <si>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</si>
  <si>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</si>
  <si>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</si>
  <si>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</si>
  <si>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</si>
  <si>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</si>
  <si>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</si>
  <si>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</si>
  <si>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</si>
  <si>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</si>
  <si>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</si>
  <si>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</si>
  <si>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</si>
  <si>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</si>
  <si>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</si>
  <si>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</si>
  <si>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</si>
  <si>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</si>
  <si>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</si>
  <si>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</si>
  <si>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</si>
  <si>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</si>
  <si>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</si>
  <si>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</si>
  <si>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</si>
  <si>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</si>
  <si>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</si>
  <si>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</si>
  <si>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</si>
  <si>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</si>
  <si>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</si>
  <si>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</si>
  <si>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</si>
  <si>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</si>
  <si>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</si>
  <si>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</si>
  <si>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</si>
  <si>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</si>
  <si>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</si>
  <si>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</si>
  <si>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</si>
  <si>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Informació i Comunicació de Barcelona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</si>
</sst>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1-4847-9C3A-E4CF6B552D7D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1-4847-9C3A-E4CF6B552D7D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1-4847-9C3A-E4CF6B552D7D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71-4847-9C3A-E4CF6B552D7D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71-4847-9C3A-E4CF6B552D7D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71-4847-9C3A-E4CF6B552D7D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71-4847-9C3A-E4CF6B552D7D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71-4847-9C3A-E4CF6B552D7D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71-4847-9C3A-E4CF6B552D7D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71-4847-9C3A-E4CF6B552D7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6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9</c:v>
                </c:pt>
                <c:pt idx="7">
                  <c:v>434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71-4847-9C3A-E4CF6B55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97-4F85-B1A0-6F3E38057789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F85-B1A0-6F3E38057789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97-4F85-B1A0-6F3E38057789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97-4F85-B1A0-6F3E38057789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97-4F85-B1A0-6F3E38057789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97-4F85-B1A0-6F3E38057789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97-4F85-B1A0-6F3E38057789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97-4F85-B1A0-6F3E38057789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97-4F85-B1A0-6F3E38057789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97-4F85-B1A0-6F3E3805778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1338175.28</c:v>
                </c:pt>
                <c:pt idx="1">
                  <c:v>38357</c:v>
                </c:pt>
                <c:pt idx="2">
                  <c:v>192416.31400000001</c:v>
                </c:pt>
                <c:pt idx="3">
                  <c:v>0</c:v>
                </c:pt>
                <c:pt idx="4">
                  <c:v>0</c:v>
                </c:pt>
                <c:pt idx="5">
                  <c:v>143591.91</c:v>
                </c:pt>
                <c:pt idx="6">
                  <c:v>598175.50200000009</c:v>
                </c:pt>
                <c:pt idx="7">
                  <c:v>853588.54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97-4F85-B1A0-6F3E380577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94-4B98-9F20-B82A64949157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94-4B98-9F20-B82A64949157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94-4B98-9F20-B82A64949157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94-4B98-9F20-B82A6494915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3</c:v>
                </c:pt>
                <c:pt idx="1">
                  <c:v>159</c:v>
                </c:pt>
                <c:pt idx="2">
                  <c:v>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94-4B98-9F20-B82A649491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13-484C-8B9A-5ADCA5F61E2C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13-484C-8B9A-5ADCA5F61E2C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13-484C-8B9A-5ADCA5F61E2C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13-484C-8B9A-5ADCA5F61E2C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13-484C-8B9A-5ADCA5F61E2C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13-484C-8B9A-5ADCA5F61E2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33144.19</c:v>
                </c:pt>
                <c:pt idx="1">
                  <c:v>1896218.96</c:v>
                </c:pt>
                <c:pt idx="2">
                  <c:v>1234941.3960000002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13-484C-8B9A-5ADCA5F61E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A33" zoomScaleNormal="100" workbookViewId="0">
      <selection activeCell="L7" sqref="L7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2.2727272727272728E-2</v>
      </c>
      <c r="I13" s="4">
        <v>53454</v>
      </c>
      <c r="J13" s="5">
        <v>64679.34</v>
      </c>
      <c r="K13" s="21">
        <f t="shared" ref="K13:K24" si="3">IF(J13,J13/$J$25,"")</f>
        <v>0.15750585137286452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1.2987012987012988E-2</v>
      </c>
      <c r="N15" s="6">
        <v>55990</v>
      </c>
      <c r="O15" s="7">
        <v>67747.899999999994</v>
      </c>
      <c r="P15" s="21">
        <f t="shared" si="5"/>
        <v>0.31260925801519224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2.2727272727272728E-2</v>
      </c>
      <c r="I18" s="65">
        <v>6744</v>
      </c>
      <c r="J18" s="66">
        <v>8160.24</v>
      </c>
      <c r="K18" s="63">
        <f t="shared" si="3"/>
        <v>1.9871655286014114E-2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4.5454545454545456E-2</v>
      </c>
      <c r="I19" s="6">
        <v>198077.55</v>
      </c>
      <c r="J19" s="7">
        <v>239673.84</v>
      </c>
      <c r="K19" s="21">
        <f t="shared" si="3"/>
        <v>0.58364900169055089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14121.9</v>
      </c>
      <c r="E20" s="66">
        <v>17087.5</v>
      </c>
      <c r="F20" s="21">
        <f t="shared" si="1"/>
        <v>1</v>
      </c>
      <c r="G20" s="64">
        <v>40</v>
      </c>
      <c r="H20" s="62">
        <f t="shared" si="2"/>
        <v>0.90909090909090906</v>
      </c>
      <c r="I20" s="65">
        <v>81574.070000000007</v>
      </c>
      <c r="J20" s="66">
        <v>98133.8</v>
      </c>
      <c r="K20" s="63">
        <f t="shared" si="3"/>
        <v>0.23897349165057055</v>
      </c>
      <c r="L20" s="64">
        <v>76</v>
      </c>
      <c r="M20" s="62">
        <f t="shared" si="4"/>
        <v>0.98701298701298701</v>
      </c>
      <c r="N20" s="65">
        <v>123173.95</v>
      </c>
      <c r="O20" s="66">
        <v>148969.60999999999</v>
      </c>
      <c r="P20" s="63">
        <f t="shared" si="5"/>
        <v>0.68739074198480776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14121.9</v>
      </c>
      <c r="E25" s="18">
        <f t="shared" si="12"/>
        <v>17087.5</v>
      </c>
      <c r="F25" s="19">
        <f t="shared" si="12"/>
        <v>1</v>
      </c>
      <c r="G25" s="16">
        <f t="shared" si="12"/>
        <v>44</v>
      </c>
      <c r="H25" s="17">
        <f t="shared" si="12"/>
        <v>1</v>
      </c>
      <c r="I25" s="18">
        <f t="shared" si="12"/>
        <v>339849.62</v>
      </c>
      <c r="J25" s="18">
        <f t="shared" si="12"/>
        <v>410647.22</v>
      </c>
      <c r="K25" s="19">
        <f t="shared" si="12"/>
        <v>1</v>
      </c>
      <c r="L25" s="16">
        <f t="shared" si="12"/>
        <v>77</v>
      </c>
      <c r="M25" s="17">
        <f t="shared" si="12"/>
        <v>1</v>
      </c>
      <c r="N25" s="18">
        <f t="shared" si="12"/>
        <v>179163.95</v>
      </c>
      <c r="O25" s="18">
        <f t="shared" si="12"/>
        <v>216717.50999999998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3" t="s">
        <v>56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1</v>
      </c>
      <c r="C34" s="8">
        <f t="shared" ref="C34:C43" si="14">IF(B34,B34/$B$46,"")</f>
        <v>8.1967213114754103E-3</v>
      </c>
      <c r="D34" s="10">
        <f t="shared" ref="D34:D45" si="15">D13+I13+N13+S13+AC13+X13</f>
        <v>53454</v>
      </c>
      <c r="E34" s="11">
        <f t="shared" ref="E34:E45" si="16">E13+J13+O13+T13+AD13+Y13</f>
        <v>64679.34</v>
      </c>
      <c r="F34" s="21">
        <f t="shared" ref="F34:F43" si="17">IF(E34,E34/$E$46,"")</f>
        <v>0.1003632806111944</v>
      </c>
      <c r="J34" s="99" t="s">
        <v>3</v>
      </c>
      <c r="K34" s="100"/>
      <c r="L34" s="54">
        <f>B25</f>
        <v>1</v>
      </c>
      <c r="M34" s="8">
        <f t="shared" ref="M34:M39" si="18">IF(L34,L34/$L$40,"")</f>
        <v>8.1967213114754103E-3</v>
      </c>
      <c r="N34" s="55">
        <f>D25</f>
        <v>14121.9</v>
      </c>
      <c r="O34" s="55">
        <f>E25</f>
        <v>17087.5</v>
      </c>
      <c r="P34" s="56">
        <f t="shared" ref="P34:P39" si="19">IF(O34,O34/$O$40,"")</f>
        <v>2.651476588109564E-2</v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44</v>
      </c>
      <c r="M35" s="8">
        <f t="shared" si="18"/>
        <v>0.36065573770491804</v>
      </c>
      <c r="N35" s="58">
        <f>I25</f>
        <v>339849.62</v>
      </c>
      <c r="O35" s="58">
        <f>J25</f>
        <v>410647.22</v>
      </c>
      <c r="P35" s="56">
        <f t="shared" si="19"/>
        <v>0.63720350537075487</v>
      </c>
    </row>
    <row r="36" spans="1:33" ht="30" customHeight="1" x14ac:dyDescent="0.25">
      <c r="A36" s="41" t="s">
        <v>19</v>
      </c>
      <c r="B36" s="12">
        <f t="shared" si="13"/>
        <v>1</v>
      </c>
      <c r="C36" s="8">
        <f t="shared" si="14"/>
        <v>8.1967213114754103E-3</v>
      </c>
      <c r="D36" s="13">
        <f t="shared" si="15"/>
        <v>55990</v>
      </c>
      <c r="E36" s="14">
        <f t="shared" si="16"/>
        <v>67747.899999999994</v>
      </c>
      <c r="F36" s="21">
        <f t="shared" si="17"/>
        <v>0.10512478170802511</v>
      </c>
      <c r="G36" s="24"/>
      <c r="J36" s="95" t="s">
        <v>2</v>
      </c>
      <c r="K36" s="96"/>
      <c r="L36" s="57">
        <f>L25</f>
        <v>77</v>
      </c>
      <c r="M36" s="8">
        <f t="shared" si="18"/>
        <v>0.63114754098360659</v>
      </c>
      <c r="N36" s="58">
        <f>N25</f>
        <v>179163.95</v>
      </c>
      <c r="O36" s="58">
        <f>O25</f>
        <v>216717.50999999998</v>
      </c>
      <c r="P36" s="56">
        <f t="shared" si="19"/>
        <v>0.33628172874814938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1</v>
      </c>
      <c r="C39" s="8">
        <f t="shared" si="14"/>
        <v>8.1967213114754103E-3</v>
      </c>
      <c r="D39" s="13">
        <f t="shared" si="15"/>
        <v>6744</v>
      </c>
      <c r="E39" s="22">
        <f t="shared" si="16"/>
        <v>8160.24</v>
      </c>
      <c r="F39" s="21">
        <f t="shared" si="17"/>
        <v>1.2662288405767485E-2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2</v>
      </c>
      <c r="C40" s="8">
        <f t="shared" si="14"/>
        <v>1.6393442622950821E-2</v>
      </c>
      <c r="D40" s="13">
        <f t="shared" si="15"/>
        <v>198077.55</v>
      </c>
      <c r="E40" s="14">
        <f t="shared" si="16"/>
        <v>239673.84</v>
      </c>
      <c r="F40" s="21">
        <f t="shared" si="17"/>
        <v>0.37190318978336068</v>
      </c>
      <c r="G40" s="24"/>
      <c r="J40" s="97" t="s">
        <v>0</v>
      </c>
      <c r="K40" s="98"/>
      <c r="L40" s="79">
        <f>SUM(L34:L39)</f>
        <v>122</v>
      </c>
      <c r="M40" s="17">
        <f>SUM(M34:M39)</f>
        <v>1</v>
      </c>
      <c r="N40" s="80">
        <f>SUM(N34:N39)</f>
        <v>533135.47</v>
      </c>
      <c r="O40" s="81">
        <f>SUM(O34:O39)</f>
        <v>644452.23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117</v>
      </c>
      <c r="C41" s="8">
        <f t="shared" si="14"/>
        <v>0.95901639344262291</v>
      </c>
      <c r="D41" s="13">
        <f t="shared" si="15"/>
        <v>218869.91999999998</v>
      </c>
      <c r="E41" s="14">
        <f t="shared" si="16"/>
        <v>264190.90999999997</v>
      </c>
      <c r="F41" s="21">
        <f t="shared" si="17"/>
        <v>0.40994645949165226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122</v>
      </c>
      <c r="C46" s="17">
        <f>SUM(C34:C45)</f>
        <v>1</v>
      </c>
      <c r="D46" s="18">
        <f>SUM(D34:D45)</f>
        <v>533135.47</v>
      </c>
      <c r="E46" s="18">
        <f>SUM(E34:E45)</f>
        <v>644452.23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topLeftCell="A23" zoomScale="80" zoomScaleNormal="80" workbookViewId="0">
      <selection activeCell="N19" sqref="N19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45209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Informació i Comunicació de Barcelona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2.1276595744680851E-2</v>
      </c>
      <c r="I14" s="6">
        <v>31700</v>
      </c>
      <c r="J14" s="7">
        <v>38357</v>
      </c>
      <c r="K14" s="21">
        <f t="shared" si="3"/>
        <v>0.34526884378279343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1.0309278350515464E-2</v>
      </c>
      <c r="N15" s="6">
        <v>23652.400000000001</v>
      </c>
      <c r="O15" s="7">
        <v>28619.404000000002</v>
      </c>
      <c r="P15" s="21">
        <f t="shared" si="5"/>
        <v>0.16833062583195116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2.1276595744680851E-2</v>
      </c>
      <c r="I19" s="6">
        <v>7630</v>
      </c>
      <c r="J19" s="7">
        <f>I19*1.21</f>
        <v>9232.2999999999993</v>
      </c>
      <c r="K19" s="21">
        <f t="shared" si="3"/>
        <v>8.3104141263807996E-2</v>
      </c>
      <c r="L19" s="2">
        <v>1</v>
      </c>
      <c r="M19" s="20">
        <f t="shared" si="4"/>
        <v>1.0309278350515464E-2</v>
      </c>
      <c r="N19" s="6">
        <v>1435.2</v>
      </c>
      <c r="O19" s="7">
        <v>1736.5920000000001</v>
      </c>
      <c r="P19" s="21">
        <f t="shared" si="5"/>
        <v>1.0214105722633487E-2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45</v>
      </c>
      <c r="H20" s="62">
        <f t="shared" si="2"/>
        <v>0.95744680851063835</v>
      </c>
      <c r="I20" s="65">
        <v>53326.69</v>
      </c>
      <c r="J20" s="66">
        <v>63503.839999999997</v>
      </c>
      <c r="K20" s="21">
        <f t="shared" si="3"/>
        <v>0.57162701495339852</v>
      </c>
      <c r="L20" s="64">
        <v>95</v>
      </c>
      <c r="M20" s="62">
        <f t="shared" si="4"/>
        <v>0.97938144329896903</v>
      </c>
      <c r="N20" s="65">
        <v>115494.88</v>
      </c>
      <c r="O20" s="66">
        <v>139663</v>
      </c>
      <c r="P20" s="63">
        <f t="shared" si="5"/>
        <v>0.82145526844541528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47</v>
      </c>
      <c r="H25" s="17">
        <f t="shared" si="32"/>
        <v>1</v>
      </c>
      <c r="I25" s="18">
        <f t="shared" si="32"/>
        <v>92656.69</v>
      </c>
      <c r="J25" s="18">
        <f t="shared" si="32"/>
        <v>111093.14</v>
      </c>
      <c r="K25" s="19">
        <f t="shared" si="32"/>
        <v>1</v>
      </c>
      <c r="L25" s="16">
        <f t="shared" si="32"/>
        <v>97</v>
      </c>
      <c r="M25" s="17">
        <f t="shared" si="32"/>
        <v>1</v>
      </c>
      <c r="N25" s="18">
        <f t="shared" si="32"/>
        <v>140582.48000000001</v>
      </c>
      <c r="O25" s="18">
        <f t="shared" si="32"/>
        <v>170018.99600000001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1</v>
      </c>
      <c r="C35" s="8">
        <f t="shared" si="34"/>
        <v>6.9444444444444441E-3</v>
      </c>
      <c r="D35" s="13">
        <f t="shared" si="35"/>
        <v>31700</v>
      </c>
      <c r="E35" s="14">
        <f t="shared" si="36"/>
        <v>38357</v>
      </c>
      <c r="F35" s="21">
        <f t="shared" si="37"/>
        <v>0.13644732862049044</v>
      </c>
      <c r="J35" s="95" t="s">
        <v>1</v>
      </c>
      <c r="K35" s="96"/>
      <c r="L35" s="57">
        <f>G25</f>
        <v>47</v>
      </c>
      <c r="M35" s="8">
        <f t="shared" si="38"/>
        <v>0.3263888888888889</v>
      </c>
      <c r="N35" s="58">
        <f>I25</f>
        <v>92656.69</v>
      </c>
      <c r="O35" s="58">
        <f>J25</f>
        <v>111093.14</v>
      </c>
      <c r="P35" s="56">
        <f t="shared" si="39"/>
        <v>0.39519154733326772</v>
      </c>
    </row>
    <row r="36" spans="1:33" ht="30" customHeight="1" x14ac:dyDescent="0.25">
      <c r="A36" s="41" t="s">
        <v>19</v>
      </c>
      <c r="B36" s="12">
        <f t="shared" si="33"/>
        <v>1</v>
      </c>
      <c r="C36" s="8">
        <f t="shared" si="34"/>
        <v>6.9444444444444441E-3</v>
      </c>
      <c r="D36" s="13">
        <f t="shared" si="35"/>
        <v>23652.400000000001</v>
      </c>
      <c r="E36" s="14">
        <f t="shared" si="36"/>
        <v>28619.404000000002</v>
      </c>
      <c r="F36" s="21">
        <f t="shared" si="37"/>
        <v>0.10180778534584506</v>
      </c>
      <c r="G36" s="24"/>
      <c r="J36" s="95" t="s">
        <v>2</v>
      </c>
      <c r="K36" s="96"/>
      <c r="L36" s="57">
        <f>L25</f>
        <v>97</v>
      </c>
      <c r="M36" s="8">
        <f t="shared" si="38"/>
        <v>0.67361111111111116</v>
      </c>
      <c r="N36" s="58">
        <f>N25</f>
        <v>140582.48000000001</v>
      </c>
      <c r="O36" s="58">
        <f>O25</f>
        <v>170018.99600000001</v>
      </c>
      <c r="P36" s="56">
        <f t="shared" si="39"/>
        <v>0.60480845266673233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2</v>
      </c>
      <c r="C40" s="8">
        <f t="shared" si="34"/>
        <v>1.3888888888888888E-2</v>
      </c>
      <c r="D40" s="13">
        <f t="shared" si="35"/>
        <v>9065.2000000000007</v>
      </c>
      <c r="E40" s="14">
        <f t="shared" si="36"/>
        <v>10968.892</v>
      </c>
      <c r="F40" s="21">
        <f t="shared" si="37"/>
        <v>3.9019631653327128E-2</v>
      </c>
      <c r="G40" s="24"/>
      <c r="J40" s="97" t="s">
        <v>0</v>
      </c>
      <c r="K40" s="98"/>
      <c r="L40" s="79">
        <f>SUM(L34:L39)</f>
        <v>144</v>
      </c>
      <c r="M40" s="17">
        <f>SUM(M34:M39)</f>
        <v>1</v>
      </c>
      <c r="N40" s="80">
        <f>SUM(N34:N39)</f>
        <v>233239.17</v>
      </c>
      <c r="O40" s="81">
        <f>SUM(O34:O39)</f>
        <v>281112.136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140</v>
      </c>
      <c r="C41" s="8">
        <f t="shared" si="34"/>
        <v>0.97222222222222221</v>
      </c>
      <c r="D41" s="13">
        <f t="shared" si="35"/>
        <v>168821.57</v>
      </c>
      <c r="E41" s="14">
        <f t="shared" si="36"/>
        <v>203166.84</v>
      </c>
      <c r="F41" s="21">
        <f t="shared" si="37"/>
        <v>0.72272525438033741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144</v>
      </c>
      <c r="C46" s="17">
        <f>SUM(C34:C45)</f>
        <v>1</v>
      </c>
      <c r="D46" s="18">
        <f>SUM(D34:D45)</f>
        <v>233239.17</v>
      </c>
      <c r="E46" s="18">
        <f>SUM(E34:E45)</f>
        <v>281112.136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topLeftCell="A20" zoomScale="80" zoomScaleNormal="80" workbookViewId="0">
      <selection activeCell="A19" sqref="A19:XFD19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45246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Informació i Comunicació de Barcelona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3" si="2">IF(G13,G13/$G$25,"")</f>
        <v>3.4482758620689655E-2</v>
      </c>
      <c r="I13" s="4">
        <v>66135.98</v>
      </c>
      <c r="J13" s="5">
        <v>80024.53</v>
      </c>
      <c r="K13" s="21">
        <f t="shared" ref="K13:K23" si="3">IF(J13,J13/$J$25,"")</f>
        <v>0.45963158840018031</v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2.3255813953488372E-2</v>
      </c>
      <c r="N19" s="6">
        <v>127888.8</v>
      </c>
      <c r="O19" s="7">
        <v>154745.45000000001</v>
      </c>
      <c r="P19" s="21">
        <f t="shared" si="5"/>
        <v>0.75409047022371001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4505</v>
      </c>
      <c r="E20" s="66">
        <v>5451.05</v>
      </c>
      <c r="F20" s="21">
        <f t="shared" si="1"/>
        <v>1</v>
      </c>
      <c r="G20" s="64">
        <v>28</v>
      </c>
      <c r="H20" s="62">
        <f t="shared" si="2"/>
        <v>0.96551724137931039</v>
      </c>
      <c r="I20" s="65">
        <v>78747.009999999995</v>
      </c>
      <c r="J20" s="66">
        <v>94081.279999999999</v>
      </c>
      <c r="K20" s="63">
        <f t="shared" si="3"/>
        <v>0.54036841159981963</v>
      </c>
      <c r="L20" s="64">
        <v>42</v>
      </c>
      <c r="M20" s="62">
        <f t="shared" si="4"/>
        <v>0.97674418604651159</v>
      </c>
      <c r="N20" s="65">
        <v>41734.559999999998</v>
      </c>
      <c r="O20" s="66">
        <v>50462.62</v>
      </c>
      <c r="P20" s="63">
        <f t="shared" si="5"/>
        <v>0.24590952977628999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1</v>
      </c>
      <c r="C25" s="17">
        <f t="shared" si="22"/>
        <v>1</v>
      </c>
      <c r="D25" s="18">
        <f t="shared" si="22"/>
        <v>4505</v>
      </c>
      <c r="E25" s="18">
        <f t="shared" si="22"/>
        <v>5451.05</v>
      </c>
      <c r="F25" s="19">
        <f t="shared" si="22"/>
        <v>1</v>
      </c>
      <c r="G25" s="16">
        <f t="shared" si="22"/>
        <v>29</v>
      </c>
      <c r="H25" s="17">
        <f t="shared" si="22"/>
        <v>1</v>
      </c>
      <c r="I25" s="18">
        <f t="shared" si="22"/>
        <v>144882.99</v>
      </c>
      <c r="J25" s="18">
        <f t="shared" si="22"/>
        <v>174105.81</v>
      </c>
      <c r="K25" s="19">
        <f t="shared" si="22"/>
        <v>1</v>
      </c>
      <c r="L25" s="16">
        <f t="shared" si="22"/>
        <v>43</v>
      </c>
      <c r="M25" s="17">
        <f t="shared" si="22"/>
        <v>1</v>
      </c>
      <c r="N25" s="18">
        <f t="shared" si="22"/>
        <v>169623.36</v>
      </c>
      <c r="O25" s="18">
        <f t="shared" si="22"/>
        <v>205208.07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1</v>
      </c>
      <c r="C34" s="8">
        <f t="shared" ref="C34:C42" si="24">IF(B34,B34/$B$46,"")</f>
        <v>1.3698630136986301E-2</v>
      </c>
      <c r="D34" s="10">
        <f t="shared" ref="D34:D45" si="25">D13+I13+N13+S13+AC13+X13</f>
        <v>66135.98</v>
      </c>
      <c r="E34" s="11">
        <f t="shared" ref="E34:E45" si="26">E13+J13+O13+T13+AD13+Y13</f>
        <v>80024.53</v>
      </c>
      <c r="F34" s="21">
        <f t="shared" ref="F34:F43" si="27">IF(E34,E34/$E$46,"")</f>
        <v>0.20798291050070492</v>
      </c>
      <c r="J34" s="99" t="s">
        <v>3</v>
      </c>
      <c r="K34" s="100"/>
      <c r="L34" s="54">
        <f>B25</f>
        <v>1</v>
      </c>
      <c r="M34" s="8">
        <f>IF(L34,L34/$L$40,"")</f>
        <v>1.3698630136986301E-2</v>
      </c>
      <c r="N34" s="55">
        <f>D25</f>
        <v>4505</v>
      </c>
      <c r="O34" s="55">
        <f>E25</f>
        <v>5451.05</v>
      </c>
      <c r="P34" s="56">
        <f>IF(O34,O34/$O$40,"")</f>
        <v>1.4167221529259437E-2</v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29</v>
      </c>
      <c r="M35" s="8">
        <f>IF(L35,L35/$L$40,"")</f>
        <v>0.39726027397260272</v>
      </c>
      <c r="N35" s="58">
        <f>I25</f>
        <v>144882.99</v>
      </c>
      <c r="O35" s="58">
        <f>J25</f>
        <v>174105.81</v>
      </c>
      <c r="P35" s="56">
        <f>IF(O35,O35/$O$40,"")</f>
        <v>0.45249916617920455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43</v>
      </c>
      <c r="M36" s="8">
        <f>IF(L36,L36/$L$40,"")</f>
        <v>0.58904109589041098</v>
      </c>
      <c r="N36" s="58">
        <f>N25</f>
        <v>169623.36</v>
      </c>
      <c r="O36" s="58">
        <f>O25</f>
        <v>205208.07</v>
      </c>
      <c r="P36" s="56">
        <f>IF(O36,O36/$O$40,"")</f>
        <v>0.53333361229153609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1</v>
      </c>
      <c r="C40" s="8">
        <f t="shared" si="24"/>
        <v>1.3698630136986301E-2</v>
      </c>
      <c r="D40" s="13">
        <f t="shared" si="25"/>
        <v>127888.8</v>
      </c>
      <c r="E40" s="14">
        <f t="shared" si="26"/>
        <v>154745.45000000001</v>
      </c>
      <c r="F40" s="21">
        <f t="shared" si="27"/>
        <v>0.40218179447903424</v>
      </c>
      <c r="G40" s="24"/>
      <c r="J40" s="97" t="s">
        <v>0</v>
      </c>
      <c r="K40" s="98"/>
      <c r="L40" s="79">
        <f>SUM(L34:L39)</f>
        <v>73</v>
      </c>
      <c r="M40" s="17">
        <f>SUM(M34:M39)</f>
        <v>1</v>
      </c>
      <c r="N40" s="80">
        <f>SUM(N34:N39)</f>
        <v>319011.34999999998</v>
      </c>
      <c r="O40" s="81">
        <f>SUM(O34:O39)</f>
        <v>384764.93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71</v>
      </c>
      <c r="C41" s="8">
        <f t="shared" si="24"/>
        <v>0.9726027397260274</v>
      </c>
      <c r="D41" s="13">
        <f t="shared" si="25"/>
        <v>124986.56999999999</v>
      </c>
      <c r="E41" s="14">
        <f t="shared" si="26"/>
        <v>149994.95000000001</v>
      </c>
      <c r="F41" s="21">
        <f t="shared" si="27"/>
        <v>0.38983529502026076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73</v>
      </c>
      <c r="C46" s="17">
        <f>SUM(C34:C45)</f>
        <v>1</v>
      </c>
      <c r="D46" s="18">
        <f>SUM(D34:D45)</f>
        <v>319011.34999999998</v>
      </c>
      <c r="E46" s="18">
        <f>SUM(E34:E45)</f>
        <v>384764.93000000005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opLeftCell="A12" zoomScale="78" zoomScaleNormal="78" workbookViewId="0">
      <selection activeCell="J23" sqref="J23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Informació i Comunicació de Barcelona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5.128205128205128E-2</v>
      </c>
      <c r="I13" s="4">
        <v>718000</v>
      </c>
      <c r="J13" s="5">
        <v>868780</v>
      </c>
      <c r="K13" s="21">
        <f t="shared" ref="K13:K21" si="3">IF(J13,J13/$J$25,"")</f>
        <v>0.72375849172655771</v>
      </c>
      <c r="L13" s="1">
        <v>2</v>
      </c>
      <c r="M13" s="20">
        <f>IF(L13,L13/$L$25,"")</f>
        <v>2.564102564102564E-2</v>
      </c>
      <c r="N13" s="4">
        <v>268340</v>
      </c>
      <c r="O13" s="5">
        <v>324691.40999999997</v>
      </c>
      <c r="P13" s="21">
        <f>IF(O13,O13/$O$25,"")</f>
        <v>0.50496580993977547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5.128205128205128E-2</v>
      </c>
      <c r="I15" s="6">
        <v>42379.35</v>
      </c>
      <c r="J15" s="7">
        <v>51279.01</v>
      </c>
      <c r="K15" s="21">
        <f t="shared" si="3"/>
        <v>4.2719237246289128E-2</v>
      </c>
      <c r="L15" s="2">
        <v>1</v>
      </c>
      <c r="M15" s="20">
        <f>IF(L15,L15/$L$25,"")</f>
        <v>1.282051282051282E-2</v>
      </c>
      <c r="N15" s="6">
        <v>37000</v>
      </c>
      <c r="O15" s="7">
        <v>44770</v>
      </c>
      <c r="P15" s="21">
        <f>IF(O15,O15/$O$25,"")</f>
        <v>6.9627093956701067E-2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2.564102564102564E-2</v>
      </c>
      <c r="I18" s="65">
        <v>111927</v>
      </c>
      <c r="J18" s="66">
        <v>135431.67000000001</v>
      </c>
      <c r="K18" s="63">
        <f t="shared" si="3"/>
        <v>0.11282467507448249</v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5.128205128205128E-2</v>
      </c>
      <c r="I19" s="6">
        <v>54646.8</v>
      </c>
      <c r="J19" s="7">
        <v>54646.8</v>
      </c>
      <c r="K19" s="21">
        <f t="shared" si="3"/>
        <v>4.5524857323698584E-2</v>
      </c>
      <c r="L19" s="2">
        <v>2</v>
      </c>
      <c r="M19" s="20">
        <f>IF(L19,L19/$L$25,"")</f>
        <v>2.564102564102564E-2</v>
      </c>
      <c r="N19" s="6">
        <v>114165.72</v>
      </c>
      <c r="O19" s="7">
        <v>138140.51999999999</v>
      </c>
      <c r="P19" s="21">
        <f>IF(O19,O19/$O$25,"")</f>
        <v>0.21483857416277735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>
        <v>1</v>
      </c>
      <c r="C20" s="62">
        <f t="shared" si="0"/>
        <v>1</v>
      </c>
      <c r="D20" s="65">
        <v>8765</v>
      </c>
      <c r="E20" s="66">
        <v>10605.64</v>
      </c>
      <c r="F20" s="21">
        <f t="shared" si="1"/>
        <v>1</v>
      </c>
      <c r="G20" s="64">
        <v>32</v>
      </c>
      <c r="H20" s="62">
        <f t="shared" si="2"/>
        <v>0.82051282051282048</v>
      </c>
      <c r="I20" s="65">
        <v>75063</v>
      </c>
      <c r="J20" s="66">
        <v>90235.31</v>
      </c>
      <c r="K20" s="63">
        <f t="shared" si="3"/>
        <v>7.5172738628972086E-2</v>
      </c>
      <c r="L20" s="64">
        <v>73</v>
      </c>
      <c r="M20" s="62">
        <f>IF(L20,L20/$L$25,"")</f>
        <v>0.9358974358974359</v>
      </c>
      <c r="N20" s="65">
        <v>112143.33</v>
      </c>
      <c r="O20" s="66">
        <v>135394.89000000001</v>
      </c>
      <c r="P20" s="63">
        <f>IF(O20,O20/$O$25,"")</f>
        <v>0.21056852194074618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1</v>
      </c>
      <c r="C25" s="17">
        <f t="shared" si="30"/>
        <v>1</v>
      </c>
      <c r="D25" s="18">
        <f t="shared" si="30"/>
        <v>8765</v>
      </c>
      <c r="E25" s="18">
        <f t="shared" si="30"/>
        <v>10605.64</v>
      </c>
      <c r="F25" s="19">
        <f t="shared" si="30"/>
        <v>1</v>
      </c>
      <c r="G25" s="16">
        <f t="shared" si="30"/>
        <v>39</v>
      </c>
      <c r="H25" s="17">
        <f t="shared" si="30"/>
        <v>1</v>
      </c>
      <c r="I25" s="18">
        <f t="shared" si="30"/>
        <v>1002016.15</v>
      </c>
      <c r="J25" s="18">
        <f t="shared" si="30"/>
        <v>1200372.79</v>
      </c>
      <c r="K25" s="19">
        <f t="shared" si="30"/>
        <v>1</v>
      </c>
      <c r="L25" s="16">
        <f t="shared" si="30"/>
        <v>78</v>
      </c>
      <c r="M25" s="17">
        <f t="shared" si="30"/>
        <v>1</v>
      </c>
      <c r="N25" s="18">
        <f t="shared" si="30"/>
        <v>531649.04999999993</v>
      </c>
      <c r="O25" s="18">
        <f t="shared" si="30"/>
        <v>642996.81999999995</v>
      </c>
      <c r="P25" s="19">
        <f t="shared" si="30"/>
        <v>1.0000000000000002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4</v>
      </c>
      <c r="C34" s="8">
        <f t="shared" ref="C34:C45" si="32">IF(B34,B34/$B$46,"")</f>
        <v>3.3898305084745763E-2</v>
      </c>
      <c r="D34" s="10">
        <f t="shared" ref="D34:D42" si="33">D13+I13+N13+S13+AC13+X13</f>
        <v>986340</v>
      </c>
      <c r="E34" s="11">
        <f t="shared" ref="E34:E42" si="34">E13+J13+O13+T13+AD13+Y13</f>
        <v>1193471.4099999999</v>
      </c>
      <c r="F34" s="21">
        <f t="shared" ref="F34:F42" si="35">IF(E34,E34/$E$46,"")</f>
        <v>0.64373643067780972</v>
      </c>
      <c r="J34" s="99" t="s">
        <v>3</v>
      </c>
      <c r="K34" s="100"/>
      <c r="L34" s="54">
        <f>B25</f>
        <v>1</v>
      </c>
      <c r="M34" s="8">
        <f t="shared" ref="M34:M39" si="36">IF(L34,L34/$L$40,"")</f>
        <v>8.4745762711864406E-3</v>
      </c>
      <c r="N34" s="55">
        <f>D25</f>
        <v>8765</v>
      </c>
      <c r="O34" s="55">
        <f>E25</f>
        <v>10605.64</v>
      </c>
      <c r="P34" s="56">
        <f t="shared" ref="P34:P39" si="37">IF(O34,O34/$O$40,"")</f>
        <v>5.7204862902026331E-3</v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39</v>
      </c>
      <c r="M35" s="8">
        <f t="shared" si="36"/>
        <v>0.33050847457627119</v>
      </c>
      <c r="N35" s="58">
        <f>I25</f>
        <v>1002016.15</v>
      </c>
      <c r="O35" s="58">
        <f>J25</f>
        <v>1200372.79</v>
      </c>
      <c r="P35" s="56">
        <f t="shared" si="37"/>
        <v>0.64745890755553503</v>
      </c>
    </row>
    <row r="36" spans="1:33" ht="30" customHeight="1" x14ac:dyDescent="0.25">
      <c r="A36" s="41" t="s">
        <v>19</v>
      </c>
      <c r="B36" s="12">
        <f t="shared" si="31"/>
        <v>3</v>
      </c>
      <c r="C36" s="8">
        <f t="shared" si="32"/>
        <v>2.5423728813559324E-2</v>
      </c>
      <c r="D36" s="13">
        <f t="shared" si="33"/>
        <v>79379.350000000006</v>
      </c>
      <c r="E36" s="14">
        <f t="shared" si="34"/>
        <v>96049.010000000009</v>
      </c>
      <c r="F36" s="21">
        <f t="shared" si="35"/>
        <v>5.1807061609910922E-2</v>
      </c>
      <c r="G36" s="24"/>
      <c r="J36" s="95" t="s">
        <v>2</v>
      </c>
      <c r="K36" s="96"/>
      <c r="L36" s="57">
        <f>L25</f>
        <v>78</v>
      </c>
      <c r="M36" s="8">
        <f t="shared" si="36"/>
        <v>0.66101694915254239</v>
      </c>
      <c r="N36" s="58">
        <f>N25</f>
        <v>531649.04999999993</v>
      </c>
      <c r="O36" s="58">
        <f>O25</f>
        <v>642996.81999999995</v>
      </c>
      <c r="P36" s="56">
        <f t="shared" si="37"/>
        <v>0.3468206061542623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1</v>
      </c>
      <c r="C39" s="8">
        <f t="shared" si="32"/>
        <v>8.4745762711864406E-3</v>
      </c>
      <c r="D39" s="13">
        <f t="shared" si="33"/>
        <v>111927</v>
      </c>
      <c r="E39" s="22">
        <f t="shared" si="34"/>
        <v>135431.67000000001</v>
      </c>
      <c r="F39" s="21">
        <f t="shared" si="35"/>
        <v>7.3049340869032642E-2</v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4</v>
      </c>
      <c r="C40" s="8">
        <f t="shared" si="32"/>
        <v>3.3898305084745763E-2</v>
      </c>
      <c r="D40" s="13">
        <f t="shared" si="33"/>
        <v>168812.52000000002</v>
      </c>
      <c r="E40" s="14">
        <f t="shared" si="34"/>
        <v>192787.32</v>
      </c>
      <c r="F40" s="21">
        <f t="shared" si="35"/>
        <v>0.10398591890587537</v>
      </c>
      <c r="G40" s="24"/>
      <c r="J40" s="97" t="s">
        <v>0</v>
      </c>
      <c r="K40" s="98"/>
      <c r="L40" s="79">
        <f>SUM(L34:L39)</f>
        <v>118</v>
      </c>
      <c r="M40" s="17">
        <f>SUM(M34:M39)</f>
        <v>1</v>
      </c>
      <c r="N40" s="80">
        <f>SUM(N34:N39)</f>
        <v>1542430.2</v>
      </c>
      <c r="O40" s="81">
        <f>SUM(O34:O39)</f>
        <v>1853975.25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106</v>
      </c>
      <c r="C41" s="8">
        <f t="shared" si="32"/>
        <v>0.89830508474576276</v>
      </c>
      <c r="D41" s="13">
        <f t="shared" si="33"/>
        <v>195971.33000000002</v>
      </c>
      <c r="E41" s="14">
        <f t="shared" si="34"/>
        <v>236235.84000000003</v>
      </c>
      <c r="F41" s="21">
        <f t="shared" si="35"/>
        <v>0.12742124793737133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118</v>
      </c>
      <c r="C46" s="17">
        <f>SUM(C34:C45)</f>
        <v>1</v>
      </c>
      <c r="D46" s="18">
        <f>SUM(D34:D45)</f>
        <v>1542430.2000000002</v>
      </c>
      <c r="E46" s="18">
        <f>SUM(E34:E45)</f>
        <v>1853975.25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abSelected="1" topLeftCell="A24" zoomScale="88" zoomScaleNormal="88" workbookViewId="0">
      <selection activeCell="H33" sqref="H33"/>
    </sheetView>
  </sheetViews>
  <sheetFormatPr baseColWidth="10"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Informació i Comunicació de Barcelona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4</v>
      </c>
      <c r="H13" s="20">
        <f t="shared" ref="H13:H24" si="2">IF(G13,G13/$G$25,"")</f>
        <v>2.5157232704402517E-2</v>
      </c>
      <c r="I13" s="10">
        <f>'CONTRACTACIO 1r TR 2023'!I13+'CONTRACTACIO 2n TR 2023'!I13+'CONTRACTACIO 3r TR 2023'!I13+'CONTRACTACIO 4t TR 2023'!I13</f>
        <v>837589.98</v>
      </c>
      <c r="J13" s="10">
        <f>'CONTRACTACIO 1r TR 2023'!J13+'CONTRACTACIO 2n TR 2023'!J13+'CONTRACTACIO 3r TR 2023'!J13+'CONTRACTACIO 4t TR 2023'!J13</f>
        <v>1013483.87</v>
      </c>
      <c r="K13" s="21">
        <f t="shared" ref="K13:K24" si="3">IF(J13,J13/$J$25,"")</f>
        <v>0.53447618201222924</v>
      </c>
      <c r="L13" s="9">
        <f>'CONTRACTACIO 1r TR 2023'!L13+'CONTRACTACIO 2n TR 2023'!L13+'CONTRACTACIO 3r TR 2023'!L13+'CONTRACTACIO 4t TR 2023'!L13</f>
        <v>2</v>
      </c>
      <c r="M13" s="20">
        <f t="shared" ref="M13:M24" si="4">IF(L13,L13/$L$25,"")</f>
        <v>6.7796610169491523E-3</v>
      </c>
      <c r="N13" s="10">
        <f>'CONTRACTACIO 1r TR 2023'!N13+'CONTRACTACIO 2n TR 2023'!N13+'CONTRACTACIO 3r TR 2023'!N13+'CONTRACTACIO 4t TR 2023'!N13</f>
        <v>268340</v>
      </c>
      <c r="O13" s="10">
        <f>'CONTRACTACIO 1r TR 2023'!O13+'CONTRACTACIO 2n TR 2023'!O13+'CONTRACTACIO 3r TR 2023'!O13+'CONTRACTACIO 4t TR 2023'!O13</f>
        <v>324691.40999999997</v>
      </c>
      <c r="P13" s="21">
        <f t="shared" ref="P13:P24" si="5">IF(O13,O13/$O$25,"")</f>
        <v>0.26292050056114558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1</v>
      </c>
      <c r="H14" s="20">
        <f t="shared" si="2"/>
        <v>6.2893081761006293E-3</v>
      </c>
      <c r="I14" s="13">
        <f>'CONTRACTACIO 1r TR 2023'!I14+'CONTRACTACIO 2n TR 2023'!I14+'CONTRACTACIO 3r TR 2023'!I14+'CONTRACTACIO 4t TR 2023'!I14</f>
        <v>31700</v>
      </c>
      <c r="J14" s="13">
        <f>'CONTRACTACIO 1r TR 2023'!J14+'CONTRACTACIO 2n TR 2023'!J14+'CONTRACTACIO 3r TR 2023'!J14+'CONTRACTACIO 4t TR 2023'!J14</f>
        <v>38357</v>
      </c>
      <c r="K14" s="21">
        <f t="shared" si="3"/>
        <v>2.0228149179565214E-2</v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2</v>
      </c>
      <c r="H15" s="20">
        <f t="shared" si="2"/>
        <v>1.2578616352201259E-2</v>
      </c>
      <c r="I15" s="13">
        <f>'CONTRACTACIO 1r TR 2023'!I15+'CONTRACTACIO 2n TR 2023'!I15+'CONTRACTACIO 3r TR 2023'!I15+'CONTRACTACIO 4t TR 2023'!I15</f>
        <v>42379.35</v>
      </c>
      <c r="J15" s="13">
        <f>'CONTRACTACIO 1r TR 2023'!J15+'CONTRACTACIO 2n TR 2023'!J15+'CONTRACTACIO 3r TR 2023'!J15+'CONTRACTACIO 4t TR 2023'!J15</f>
        <v>51279.01</v>
      </c>
      <c r="K15" s="21">
        <f t="shared" si="3"/>
        <v>2.7042768309836963E-2</v>
      </c>
      <c r="L15" s="9">
        <f>'CONTRACTACIO 1r TR 2023'!L15+'CONTRACTACIO 2n TR 2023'!L15+'CONTRACTACIO 3r TR 2023'!L15+'CONTRACTACIO 4t TR 2023'!L15</f>
        <v>3</v>
      </c>
      <c r="M15" s="20">
        <f t="shared" si="4"/>
        <v>1.0169491525423728E-2</v>
      </c>
      <c r="N15" s="13">
        <f>'CONTRACTACIO 1r TR 2023'!N15+'CONTRACTACIO 2n TR 2023'!N15+'CONTRACTACIO 3r TR 2023'!N15+'CONTRACTACIO 4t TR 2023'!N15</f>
        <v>116642.4</v>
      </c>
      <c r="O15" s="13">
        <f>'CONTRACTACIO 1r TR 2023'!O15+'CONTRACTACIO 2n TR 2023'!O15+'CONTRACTACIO 3r TR 2023'!O15+'CONTRACTACIO 4t TR 2023'!O15</f>
        <v>141137.304</v>
      </c>
      <c r="P15" s="21">
        <f t="shared" si="5"/>
        <v>0.11428664101563568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2</v>
      </c>
      <c r="H18" s="20">
        <f t="shared" si="2"/>
        <v>1.2578616352201259E-2</v>
      </c>
      <c r="I18" s="13">
        <f>'CONTRACTACIO 1r TR 2023'!I18+'CONTRACTACIO 2n TR 2023'!I18+'CONTRACTACIO 3r TR 2023'!I18+'CONTRACTACIO 4t TR 2023'!I18</f>
        <v>118671</v>
      </c>
      <c r="J18" s="13">
        <f>'CONTRACTACIO 1r TR 2023'!J18+'CONTRACTACIO 2n TR 2023'!J18+'CONTRACTACIO 3r TR 2023'!J18+'CONTRACTACIO 4t TR 2023'!J18</f>
        <v>143591.91</v>
      </c>
      <c r="K18" s="21">
        <f t="shared" si="3"/>
        <v>7.5725384583223448E-2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5</v>
      </c>
      <c r="H19" s="20">
        <f t="shared" si="2"/>
        <v>3.1446540880503145E-2</v>
      </c>
      <c r="I19" s="13">
        <f>'CONTRACTACIO 1r TR 2023'!I19+'CONTRACTACIO 2n TR 2023'!I19+'CONTRACTACIO 3r TR 2023'!I19+'CONTRACTACIO 4t TR 2023'!I19</f>
        <v>260354.34999999998</v>
      </c>
      <c r="J19" s="13">
        <f>'CONTRACTACIO 1r TR 2023'!J19+'CONTRACTACIO 2n TR 2023'!J19+'CONTRACTACIO 3r TR 2023'!J19+'CONTRACTACIO 4t TR 2023'!J19</f>
        <v>303552.94</v>
      </c>
      <c r="K19" s="21">
        <f t="shared" si="3"/>
        <v>0.16008327434928718</v>
      </c>
      <c r="L19" s="9">
        <f>'CONTRACTACIO 1r TR 2023'!L19+'CONTRACTACIO 2n TR 2023'!L19+'CONTRACTACIO 3r TR 2023'!L19+'CONTRACTACIO 4t TR 2023'!L19</f>
        <v>4</v>
      </c>
      <c r="M19" s="20">
        <f t="shared" si="4"/>
        <v>1.3559322033898305E-2</v>
      </c>
      <c r="N19" s="13">
        <f>'CONTRACTACIO 1r TR 2023'!N19+'CONTRACTACIO 2n TR 2023'!N19+'CONTRACTACIO 3r TR 2023'!N19+'CONTRACTACIO 4t TR 2023'!N19</f>
        <v>243489.72</v>
      </c>
      <c r="O19" s="13">
        <f>'CONTRACTACIO 1r TR 2023'!O19+'CONTRACTACIO 2n TR 2023'!O19+'CONTRACTACIO 3r TR 2023'!O19+'CONTRACTACIO 4t TR 2023'!O19</f>
        <v>294622.56200000003</v>
      </c>
      <c r="P19" s="21">
        <f t="shared" si="5"/>
        <v>0.23857209982132624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3</v>
      </c>
      <c r="C20" s="20">
        <f t="shared" si="0"/>
        <v>1</v>
      </c>
      <c r="D20" s="13">
        <f>'CONTRACTACIO 1r TR 2023'!D20+'CONTRACTACIO 2n TR 2023'!D20+'CONTRACTACIO 3r TR 2023'!D20+'CONTRACTACIO 4t TR 2023'!D20</f>
        <v>27391.9</v>
      </c>
      <c r="E20" s="13">
        <f>'CONTRACTACIO 1r TR 2023'!E20+'CONTRACTACIO 2n TR 2023'!E20+'CONTRACTACIO 3r TR 2023'!E20+'CONTRACTACIO 4t TR 2023'!E20</f>
        <v>33144.19</v>
      </c>
      <c r="F20" s="21">
        <f t="shared" si="1"/>
        <v>1</v>
      </c>
      <c r="G20" s="9">
        <f>'CONTRACTACIO 1r TR 2023'!G20+'CONTRACTACIO 2n TR 2023'!G20+'CONTRACTACIO 3r TR 2023'!G20+'CONTRACTACIO 4t TR 2023'!G20</f>
        <v>145</v>
      </c>
      <c r="H20" s="20">
        <f t="shared" si="2"/>
        <v>0.91194968553459121</v>
      </c>
      <c r="I20" s="13">
        <f>'CONTRACTACIO 1r TR 2023'!I20+'CONTRACTACIO 2n TR 2023'!I20+'CONTRACTACIO 3r TR 2023'!I20+'CONTRACTACIO 4t TR 2023'!I20</f>
        <v>288710.77</v>
      </c>
      <c r="J20" s="13">
        <f>'CONTRACTACIO 1r TR 2023'!J20+'CONTRACTACIO 2n TR 2023'!J20+'CONTRACTACIO 3r TR 2023'!J20+'CONTRACTACIO 4t TR 2023'!J20</f>
        <v>345954.23</v>
      </c>
      <c r="K20" s="21">
        <f t="shared" si="3"/>
        <v>0.18244424156585798</v>
      </c>
      <c r="L20" s="9">
        <f>'CONTRACTACIO 1r TR 2023'!L20+'CONTRACTACIO 2n TR 2023'!L20+'CONTRACTACIO 3r TR 2023'!L20+'CONTRACTACIO 4t TR 2023'!L20</f>
        <v>286</v>
      </c>
      <c r="M20" s="20">
        <f t="shared" si="4"/>
        <v>0.96949152542372885</v>
      </c>
      <c r="N20" s="13">
        <f>'CONTRACTACIO 1r TR 2023'!N20+'CONTRACTACIO 2n TR 2023'!N20+'CONTRACTACIO 3r TR 2023'!N20+'CONTRACTACIO 4t TR 2023'!N20</f>
        <v>392546.72000000003</v>
      </c>
      <c r="O20" s="13">
        <f>'CONTRACTACIO 1r TR 2023'!O20+'CONTRACTACIO 2n TR 2023'!O20+'CONTRACTACIO 3r TR 2023'!O20+'CONTRACTACIO 4t TR 2023'!O20</f>
        <v>474490.12</v>
      </c>
      <c r="P20" s="21">
        <f t="shared" si="5"/>
        <v>0.38422075860189231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50000000000003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27391.9</v>
      </c>
      <c r="E25" s="18">
        <f t="shared" si="12"/>
        <v>33144.19</v>
      </c>
      <c r="F25" s="19">
        <f t="shared" si="12"/>
        <v>1</v>
      </c>
      <c r="G25" s="16">
        <f t="shared" si="12"/>
        <v>159</v>
      </c>
      <c r="H25" s="17">
        <f t="shared" si="12"/>
        <v>1</v>
      </c>
      <c r="I25" s="18">
        <f t="shared" si="12"/>
        <v>1579405.45</v>
      </c>
      <c r="J25" s="18">
        <f t="shared" si="12"/>
        <v>1896218.96</v>
      </c>
      <c r="K25" s="19">
        <f t="shared" si="12"/>
        <v>1</v>
      </c>
      <c r="L25" s="16">
        <f t="shared" si="12"/>
        <v>295</v>
      </c>
      <c r="M25" s="17">
        <f t="shared" si="12"/>
        <v>1</v>
      </c>
      <c r="N25" s="18">
        <f t="shared" si="12"/>
        <v>1021018.8400000001</v>
      </c>
      <c r="O25" s="18">
        <f t="shared" si="12"/>
        <v>1234941.3960000002</v>
      </c>
      <c r="P25" s="19">
        <f t="shared" si="12"/>
        <v>0.99999999999999978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42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44" t="str">
        <f>'CONTRACTACIO 1r TR 2023'!A28:Q28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6</v>
      </c>
      <c r="C34" s="8">
        <f t="shared" ref="C34:C40" si="14">IF(B34,B34/$B$46,"")</f>
        <v>1.3129102844638949E-2</v>
      </c>
      <c r="D34" s="10">
        <f t="shared" ref="D34:D43" si="15">D13+I13+N13+S13+X13+AC13</f>
        <v>1105929.98</v>
      </c>
      <c r="E34" s="11">
        <f t="shared" ref="E34:E43" si="16">E13+J13+O13+T13+Y13+AD13</f>
        <v>1338175.28</v>
      </c>
      <c r="F34" s="21">
        <f t="shared" ref="F34:F40" si="17">IF(E34,E34/$E$46,"")</f>
        <v>0.42289712021922432</v>
      </c>
      <c r="J34" s="99" t="s">
        <v>3</v>
      </c>
      <c r="K34" s="100"/>
      <c r="L34" s="54">
        <f>B25</f>
        <v>3</v>
      </c>
      <c r="M34" s="8">
        <f t="shared" ref="M34:M39" si="18">IF(L34,L34/$L$40,"")</f>
        <v>6.5645514223194746E-3</v>
      </c>
      <c r="N34" s="55">
        <f>D25</f>
        <v>27391.9</v>
      </c>
      <c r="O34" s="55">
        <f>E25</f>
        <v>33144.19</v>
      </c>
      <c r="P34" s="56">
        <f t="shared" ref="P34:P39" si="19">IF(O34,O34/$O$40,"")</f>
        <v>1.0474399514388588E-2</v>
      </c>
    </row>
    <row r="35" spans="1:33" s="24" customFormat="1" ht="30" customHeight="1" x14ac:dyDescent="0.25">
      <c r="A35" s="41" t="s">
        <v>18</v>
      </c>
      <c r="B35" s="12">
        <f t="shared" si="13"/>
        <v>1</v>
      </c>
      <c r="C35" s="8">
        <f t="shared" si="14"/>
        <v>2.1881838074398249E-3</v>
      </c>
      <c r="D35" s="13">
        <f t="shared" si="15"/>
        <v>31700</v>
      </c>
      <c r="E35" s="14">
        <f t="shared" si="16"/>
        <v>38357</v>
      </c>
      <c r="F35" s="21">
        <f t="shared" si="17"/>
        <v>1.2121778875072918E-2</v>
      </c>
      <c r="J35" s="95" t="s">
        <v>1</v>
      </c>
      <c r="K35" s="96"/>
      <c r="L35" s="57">
        <f>G25</f>
        <v>159</v>
      </c>
      <c r="M35" s="8">
        <f t="shared" si="18"/>
        <v>0.34792122538293219</v>
      </c>
      <c r="N35" s="58">
        <f>I25</f>
        <v>1579405.45</v>
      </c>
      <c r="O35" s="58">
        <f>J25</f>
        <v>1896218.96</v>
      </c>
      <c r="P35" s="56">
        <f t="shared" si="19"/>
        <v>0.5992529898542831</v>
      </c>
    </row>
    <row r="36" spans="1:33" s="24" customFormat="1" ht="30" customHeight="1" x14ac:dyDescent="0.25">
      <c r="A36" s="41" t="s">
        <v>19</v>
      </c>
      <c r="B36" s="12">
        <f t="shared" si="13"/>
        <v>5</v>
      </c>
      <c r="C36" s="8">
        <f t="shared" si="14"/>
        <v>1.0940919037199124E-2</v>
      </c>
      <c r="D36" s="13">
        <f t="shared" si="15"/>
        <v>159021.75</v>
      </c>
      <c r="E36" s="14">
        <f t="shared" si="16"/>
        <v>192416.31400000001</v>
      </c>
      <c r="F36" s="21">
        <f t="shared" si="17"/>
        <v>6.0808405513064039E-2</v>
      </c>
      <c r="J36" s="95" t="s">
        <v>2</v>
      </c>
      <c r="K36" s="96"/>
      <c r="L36" s="57">
        <f>L25</f>
        <v>295</v>
      </c>
      <c r="M36" s="8">
        <f t="shared" si="18"/>
        <v>0.64551422319474838</v>
      </c>
      <c r="N36" s="58">
        <f>N25</f>
        <v>1021018.8400000001</v>
      </c>
      <c r="O36" s="58">
        <f>O25</f>
        <v>1234941.3960000002</v>
      </c>
      <c r="P36" s="56">
        <f t="shared" si="19"/>
        <v>0.39027261063132834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2</v>
      </c>
      <c r="C39" s="8">
        <f t="shared" si="14"/>
        <v>4.3763676148796497E-3</v>
      </c>
      <c r="D39" s="13">
        <f t="shared" si="15"/>
        <v>118671</v>
      </c>
      <c r="E39" s="22">
        <f t="shared" si="16"/>
        <v>143591.91</v>
      </c>
      <c r="F39" s="21">
        <f t="shared" si="17"/>
        <v>4.5378663119362089E-2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9</v>
      </c>
      <c r="C40" s="8">
        <f t="shared" si="14"/>
        <v>1.9693654266958426E-2</v>
      </c>
      <c r="D40" s="13">
        <f t="shared" si="15"/>
        <v>503844.06999999995</v>
      </c>
      <c r="E40" s="14">
        <f t="shared" si="16"/>
        <v>598175.50200000009</v>
      </c>
      <c r="F40" s="21">
        <f t="shared" si="17"/>
        <v>0.18903853700054069</v>
      </c>
      <c r="G40" s="24"/>
      <c r="H40" s="24"/>
      <c r="I40" s="24"/>
      <c r="J40" s="97" t="s">
        <v>0</v>
      </c>
      <c r="K40" s="98"/>
      <c r="L40" s="79">
        <f>SUM(L34:L39)</f>
        <v>457</v>
      </c>
      <c r="M40" s="17">
        <f>SUM(M34:M39)</f>
        <v>1</v>
      </c>
      <c r="N40" s="80">
        <f>SUM(N34:N39)</f>
        <v>2627816.19</v>
      </c>
      <c r="O40" s="81">
        <f>SUM(O34:O39)</f>
        <v>3164304.5460000001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434</v>
      </c>
      <c r="C41" s="8">
        <f>IF(B41,B41/$B$46,"")</f>
        <v>0.94967177242888401</v>
      </c>
      <c r="D41" s="13">
        <f t="shared" si="15"/>
        <v>708649.39000000013</v>
      </c>
      <c r="E41" s="14">
        <f t="shared" si="16"/>
        <v>853588.54</v>
      </c>
      <c r="F41" s="21">
        <f>IF(E41,E41/$E$46,"")</f>
        <v>0.26975549527273601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457</v>
      </c>
      <c r="C46" s="17">
        <f>SUM(C34:C45)</f>
        <v>1</v>
      </c>
      <c r="D46" s="18">
        <f>SUM(D34:D45)</f>
        <v>2627816.19</v>
      </c>
      <c r="E46" s="18">
        <f>SUM(E34:E45)</f>
        <v>3164304.5460000001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Cristina Carballes</cp:lastModifiedBy>
  <cp:lastPrinted>2020-02-14T09:12:43Z</cp:lastPrinted>
  <dcterms:created xsi:type="dcterms:W3CDTF">2016-02-03T12:33:15Z</dcterms:created>
  <dcterms:modified xsi:type="dcterms:W3CDTF">2024-02-21T12:33:17Z</dcterms:modified>
</cp:coreProperties>
</file>