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65" yWindow="420" windowWidth="12765" windowHeight="10905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K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E25" i="7" s="1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AC25" i="7" s="1"/>
  <c r="N38" i="7" s="1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D25" i="7" s="1"/>
  <c r="N34" i="7" s="1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B40" i="7" s="1"/>
  <c r="AA19" i="7"/>
  <c r="B19" i="7"/>
  <c r="Q19" i="7"/>
  <c r="R19" i="7"/>
  <c r="V19" i="7"/>
  <c r="W19" i="7"/>
  <c r="U18" i="7"/>
  <c r="R15" i="7"/>
  <c r="J25" i="6"/>
  <c r="K23" i="6" s="1"/>
  <c r="E25" i="6"/>
  <c r="O25" i="6"/>
  <c r="O36" i="6" s="1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23" i="6" s="1"/>
  <c r="H15" i="6"/>
  <c r="B25" i="6"/>
  <c r="L34" i="6" s="1"/>
  <c r="L25" i="6"/>
  <c r="L36" i="6" s="1"/>
  <c r="V25" i="6"/>
  <c r="L38" i="6"/>
  <c r="M38" i="6" s="1"/>
  <c r="Q25" i="6"/>
  <c r="L37" i="6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21" i="6"/>
  <c r="M24" i="6"/>
  <c r="K16" i="6"/>
  <c r="K17" i="6"/>
  <c r="H16" i="6"/>
  <c r="H17" i="6"/>
  <c r="H21" i="6"/>
  <c r="F15" i="6"/>
  <c r="F16" i="6"/>
  <c r="F25" i="6" s="1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P20" i="5" s="1"/>
  <c r="O36" i="5"/>
  <c r="T25" i="5"/>
  <c r="O37" i="5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H20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25" i="5" s="1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25" i="4" s="1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0" i="4" s="1"/>
  <c r="M19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19" i="1" s="1"/>
  <c r="H22" i="1"/>
  <c r="L25" i="1"/>
  <c r="L36" i="1" s="1"/>
  <c r="V25" i="1"/>
  <c r="W20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8" i="1"/>
  <c r="W17" i="1"/>
  <c r="W16" i="1"/>
  <c r="W25" i="1" s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B46" i="1" s="1"/>
  <c r="C39" i="1" s="1"/>
  <c r="AE13" i="1"/>
  <c r="AD25" i="1"/>
  <c r="AE16" i="1"/>
  <c r="AC25" i="1"/>
  <c r="N39" i="1"/>
  <c r="AB13" i="1"/>
  <c r="AA25" i="1"/>
  <c r="L39" i="1"/>
  <c r="M39" i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O34" i="6"/>
  <c r="F22" i="6"/>
  <c r="C22" i="6"/>
  <c r="F45" i="1"/>
  <c r="M18" i="6"/>
  <c r="M13" i="6"/>
  <c r="P19" i="6"/>
  <c r="P14" i="6"/>
  <c r="Z21" i="6"/>
  <c r="H22" i="6"/>
  <c r="K22" i="6"/>
  <c r="AB25" i="6"/>
  <c r="M13" i="5"/>
  <c r="AB25" i="5"/>
  <c r="H22" i="5"/>
  <c r="O38" i="5"/>
  <c r="K22" i="5"/>
  <c r="U25" i="5"/>
  <c r="M14" i="4"/>
  <c r="P21" i="4"/>
  <c r="H22" i="4"/>
  <c r="K13" i="4"/>
  <c r="K22" i="4"/>
  <c r="Z21" i="4"/>
  <c r="U25" i="4"/>
  <c r="L34" i="1"/>
  <c r="F20" i="1"/>
  <c r="O34" i="1"/>
  <c r="F13" i="1"/>
  <c r="C13" i="1"/>
  <c r="K21" i="1"/>
  <c r="H16" i="1"/>
  <c r="H13" i="1"/>
  <c r="H14" i="1"/>
  <c r="H18" i="1"/>
  <c r="H24" i="1"/>
  <c r="C42" i="1"/>
  <c r="Z18" i="6"/>
  <c r="C20" i="6"/>
  <c r="C13" i="6"/>
  <c r="C25" i="6" s="1"/>
  <c r="F14" i="6"/>
  <c r="K15" i="6"/>
  <c r="R16" i="6"/>
  <c r="R25" i="6"/>
  <c r="U16" i="6"/>
  <c r="U13" i="6"/>
  <c r="U25" i="6" s="1"/>
  <c r="H18" i="6"/>
  <c r="H13" i="6"/>
  <c r="H24" i="6"/>
  <c r="H14" i="6"/>
  <c r="D35" i="7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8" i="5"/>
  <c r="K14" i="5"/>
  <c r="K21" i="5"/>
  <c r="P15" i="5"/>
  <c r="P18" i="5"/>
  <c r="P13" i="5"/>
  <c r="P14" i="5"/>
  <c r="K13" i="5"/>
  <c r="W18" i="5"/>
  <c r="R16" i="5"/>
  <c r="K19" i="5"/>
  <c r="C14" i="5"/>
  <c r="C13" i="5"/>
  <c r="F23" i="7"/>
  <c r="B46" i="5"/>
  <c r="C41" i="5" s="1"/>
  <c r="F43" i="5"/>
  <c r="AE21" i="5"/>
  <c r="AE20" i="5"/>
  <c r="F21" i="5"/>
  <c r="F20" i="5"/>
  <c r="P21" i="5"/>
  <c r="C43" i="6"/>
  <c r="S25" i="7"/>
  <c r="N37" i="7" s="1"/>
  <c r="D39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AD25" i="7"/>
  <c r="O38" i="7" s="1"/>
  <c r="H20" i="4"/>
  <c r="W17" i="4"/>
  <c r="O38" i="4"/>
  <c r="E38" i="7"/>
  <c r="Z17" i="4"/>
  <c r="C18" i="4"/>
  <c r="C20" i="4"/>
  <c r="O34" i="4"/>
  <c r="H13" i="4"/>
  <c r="M13" i="4"/>
  <c r="W20" i="4"/>
  <c r="B46" i="4"/>
  <c r="C44" i="4" s="1"/>
  <c r="L36" i="4"/>
  <c r="P18" i="7"/>
  <c r="F43" i="4"/>
  <c r="K22" i="7"/>
  <c r="Z14" i="7"/>
  <c r="Q25" i="7"/>
  <c r="L37" i="7" s="1"/>
  <c r="M37" i="7" s="1"/>
  <c r="C24" i="7"/>
  <c r="B35" i="7"/>
  <c r="B37" i="7"/>
  <c r="D34" i="7"/>
  <c r="E37" i="7"/>
  <c r="B39" i="7"/>
  <c r="D38" i="7"/>
  <c r="E39" i="7"/>
  <c r="E35" i="7"/>
  <c r="D45" i="7"/>
  <c r="E45" i="7"/>
  <c r="AA25" i="7"/>
  <c r="L38" i="7" s="1"/>
  <c r="B45" i="7"/>
  <c r="D36" i="7"/>
  <c r="D37" i="7"/>
  <c r="C36" i="1"/>
  <c r="C35" i="1"/>
  <c r="B38" i="7"/>
  <c r="R17" i="7"/>
  <c r="H22" i="7"/>
  <c r="F38" i="1"/>
  <c r="P17" i="7"/>
  <c r="P16" i="7"/>
  <c r="F37" i="4"/>
  <c r="Z16" i="7"/>
  <c r="P39" i="1"/>
  <c r="F37" i="1"/>
  <c r="M16" i="7"/>
  <c r="F43" i="1"/>
  <c r="F24" i="7"/>
  <c r="C22" i="7"/>
  <c r="C23" i="7"/>
  <c r="Z25" i="6"/>
  <c r="Z25" i="4"/>
  <c r="F15" i="7"/>
  <c r="F22" i="7"/>
  <c r="F34" i="1"/>
  <c r="F42" i="1"/>
  <c r="F35" i="1"/>
  <c r="C34" i="1"/>
  <c r="C39" i="5"/>
  <c r="C43" i="5"/>
  <c r="AE25" i="5"/>
  <c r="C36" i="4"/>
  <c r="C43" i="4"/>
  <c r="W25" i="4"/>
  <c r="C45" i="1"/>
  <c r="C37" i="1"/>
  <c r="C15" i="7"/>
  <c r="K24" i="7"/>
  <c r="F37" i="6"/>
  <c r="C39" i="6"/>
  <c r="C37" i="6"/>
  <c r="C35" i="6"/>
  <c r="F35" i="6"/>
  <c r="M37" i="6"/>
  <c r="P37" i="6"/>
  <c r="U13" i="7"/>
  <c r="U16" i="7"/>
  <c r="F45" i="6"/>
  <c r="C34" i="6"/>
  <c r="F34" i="6"/>
  <c r="P38" i="6"/>
  <c r="F39" i="6"/>
  <c r="AB18" i="7"/>
  <c r="AB19" i="7"/>
  <c r="C45" i="6"/>
  <c r="C45" i="5"/>
  <c r="F39" i="5"/>
  <c r="F45" i="5"/>
  <c r="P38" i="5"/>
  <c r="AE20" i="7"/>
  <c r="R16" i="7"/>
  <c r="C37" i="5"/>
  <c r="F37" i="5"/>
  <c r="C40" i="5"/>
  <c r="C35" i="5"/>
  <c r="F18" i="7"/>
  <c r="F35" i="5"/>
  <c r="F21" i="7"/>
  <c r="F13" i="7"/>
  <c r="F14" i="7"/>
  <c r="F42" i="5"/>
  <c r="W20" i="7"/>
  <c r="AE18" i="7"/>
  <c r="AE21" i="7"/>
  <c r="AE17" i="7"/>
  <c r="F35" i="4"/>
  <c r="C38" i="4"/>
  <c r="C35" i="4"/>
  <c r="F38" i="4"/>
  <c r="F42" i="4"/>
  <c r="F45" i="4"/>
  <c r="C45" i="4"/>
  <c r="K14" i="7"/>
  <c r="K16" i="7"/>
  <c r="AB20" i="7"/>
  <c r="AB17" i="7"/>
  <c r="C18" i="7"/>
  <c r="C14" i="7"/>
  <c r="C39" i="4"/>
  <c r="C13" i="7"/>
  <c r="F39" i="4"/>
  <c r="R13" i="7"/>
  <c r="K21" i="7"/>
  <c r="M18" i="7"/>
  <c r="P14" i="7"/>
  <c r="M14" i="7"/>
  <c r="H16" i="7"/>
  <c r="H14" i="7"/>
  <c r="H24" i="7"/>
  <c r="F43" i="7"/>
  <c r="C38" i="7"/>
  <c r="C43" i="7"/>
  <c r="P37" i="4"/>
  <c r="P38" i="4"/>
  <c r="F38" i="7"/>
  <c r="M37" i="4"/>
  <c r="F35" i="7"/>
  <c r="F45" i="7"/>
  <c r="F37" i="7"/>
  <c r="C37" i="7"/>
  <c r="C35" i="7"/>
  <c r="C45" i="7"/>
  <c r="M20" i="6" l="1"/>
  <c r="B36" i="7"/>
  <c r="E36" i="7"/>
  <c r="K20" i="6"/>
  <c r="D46" i="6"/>
  <c r="H20" i="6"/>
  <c r="H19" i="6"/>
  <c r="H25" i="6" s="1"/>
  <c r="L35" i="6"/>
  <c r="L40" i="6" s="1"/>
  <c r="M35" i="6" s="1"/>
  <c r="O35" i="6"/>
  <c r="O40" i="6" s="1"/>
  <c r="P35" i="6" s="1"/>
  <c r="P25" i="6"/>
  <c r="M19" i="6"/>
  <c r="M25" i="6" s="1"/>
  <c r="K19" i="6"/>
  <c r="K25" i="6" s="1"/>
  <c r="C20" i="5"/>
  <c r="C25" i="5" s="1"/>
  <c r="O34" i="7"/>
  <c r="F20" i="7"/>
  <c r="P19" i="5"/>
  <c r="P25" i="5" s="1"/>
  <c r="E40" i="7"/>
  <c r="H23" i="5"/>
  <c r="C44" i="5"/>
  <c r="H13" i="5"/>
  <c r="H15" i="5"/>
  <c r="C34" i="5"/>
  <c r="D46" i="5"/>
  <c r="K15" i="5"/>
  <c r="K20" i="5"/>
  <c r="C36" i="5"/>
  <c r="L35" i="5"/>
  <c r="L40" i="5" s="1"/>
  <c r="M36" i="5" s="1"/>
  <c r="M20" i="5"/>
  <c r="M25" i="5" s="1"/>
  <c r="N40" i="5"/>
  <c r="E46" i="5"/>
  <c r="F34" i="5" s="1"/>
  <c r="F25" i="5"/>
  <c r="E41" i="7"/>
  <c r="B41" i="7"/>
  <c r="B25" i="7"/>
  <c r="L34" i="7" s="1"/>
  <c r="M15" i="4"/>
  <c r="M25" i="4"/>
  <c r="P20" i="4"/>
  <c r="P25" i="4" s="1"/>
  <c r="E34" i="7"/>
  <c r="H19" i="4"/>
  <c r="C34" i="4"/>
  <c r="O35" i="4"/>
  <c r="E46" i="4"/>
  <c r="K20" i="4"/>
  <c r="C40" i="4"/>
  <c r="C25" i="4"/>
  <c r="F25" i="4"/>
  <c r="C41" i="4"/>
  <c r="C46" i="4" s="1"/>
  <c r="K19" i="4"/>
  <c r="D46" i="4"/>
  <c r="D40" i="7"/>
  <c r="J25" i="7"/>
  <c r="K15" i="7" s="1"/>
  <c r="H23" i="4"/>
  <c r="N40" i="4"/>
  <c r="O40" i="4"/>
  <c r="P35" i="4" s="1"/>
  <c r="K15" i="1"/>
  <c r="C44" i="1"/>
  <c r="O35" i="1"/>
  <c r="O40" i="1" s="1"/>
  <c r="K18" i="1"/>
  <c r="E46" i="1"/>
  <c r="F40" i="1" s="1"/>
  <c r="H23" i="1"/>
  <c r="K23" i="1"/>
  <c r="K19" i="1"/>
  <c r="C41" i="1"/>
  <c r="C40" i="1"/>
  <c r="C46" i="1" s="1"/>
  <c r="H20" i="1"/>
  <c r="L35" i="1"/>
  <c r="C25" i="1"/>
  <c r="F19" i="7"/>
  <c r="F25" i="7" s="1"/>
  <c r="F25" i="1"/>
  <c r="D41" i="7"/>
  <c r="L38" i="1"/>
  <c r="Z20" i="1"/>
  <c r="Z25" i="1"/>
  <c r="D46" i="1"/>
  <c r="N25" i="7"/>
  <c r="N36" i="7" s="1"/>
  <c r="M20" i="1"/>
  <c r="M25" i="1" s="1"/>
  <c r="P25" i="1"/>
  <c r="N40" i="1"/>
  <c r="N40" i="6"/>
  <c r="M34" i="6"/>
  <c r="E46" i="6"/>
  <c r="P34" i="6"/>
  <c r="B46" i="6"/>
  <c r="C36" i="6" s="1"/>
  <c r="O40" i="5"/>
  <c r="L25" i="7"/>
  <c r="M15" i="7" s="1"/>
  <c r="M38" i="4"/>
  <c r="L40" i="4"/>
  <c r="M34" i="4" s="1"/>
  <c r="R25" i="7"/>
  <c r="G25" i="7"/>
  <c r="AB25" i="7"/>
  <c r="D42" i="7"/>
  <c r="AE25" i="7"/>
  <c r="U25" i="7"/>
  <c r="L40" i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F41" i="6" l="1"/>
  <c r="F36" i="6"/>
  <c r="C44" i="6"/>
  <c r="C41" i="6"/>
  <c r="P36" i="6"/>
  <c r="P40" i="6" s="1"/>
  <c r="C40" i="6"/>
  <c r="M36" i="6"/>
  <c r="M40" i="6" s="1"/>
  <c r="F44" i="6"/>
  <c r="F40" i="6"/>
  <c r="C46" i="5"/>
  <c r="F40" i="5"/>
  <c r="H25" i="5"/>
  <c r="K25" i="5"/>
  <c r="F44" i="5"/>
  <c r="F41" i="5"/>
  <c r="F36" i="5"/>
  <c r="P34" i="5"/>
  <c r="P36" i="5"/>
  <c r="M34" i="5"/>
  <c r="M35" i="5"/>
  <c r="P35" i="5"/>
  <c r="C20" i="7"/>
  <c r="C19" i="7"/>
  <c r="C25" i="7" s="1"/>
  <c r="H25" i="4"/>
  <c r="F44" i="4"/>
  <c r="F36" i="4"/>
  <c r="P19" i="7"/>
  <c r="P15" i="7"/>
  <c r="M19" i="7"/>
  <c r="M13" i="7"/>
  <c r="P13" i="7"/>
  <c r="F41" i="4"/>
  <c r="H15" i="7"/>
  <c r="H13" i="7"/>
  <c r="F40" i="4"/>
  <c r="K20" i="7"/>
  <c r="K25" i="4"/>
  <c r="O35" i="7"/>
  <c r="K13" i="7"/>
  <c r="F34" i="4"/>
  <c r="P34" i="4"/>
  <c r="K19" i="7"/>
  <c r="K23" i="7"/>
  <c r="K18" i="7"/>
  <c r="M35" i="4"/>
  <c r="M36" i="4"/>
  <c r="P36" i="4"/>
  <c r="D46" i="7"/>
  <c r="F41" i="1"/>
  <c r="F39" i="1"/>
  <c r="F36" i="1"/>
  <c r="F44" i="1"/>
  <c r="H19" i="7"/>
  <c r="H18" i="7"/>
  <c r="K25" i="1"/>
  <c r="H23" i="7"/>
  <c r="H25" i="1"/>
  <c r="M35" i="1"/>
  <c r="M34" i="1"/>
  <c r="P35" i="1"/>
  <c r="P34" i="1"/>
  <c r="M38" i="1"/>
  <c r="P38" i="1"/>
  <c r="P36" i="1"/>
  <c r="N40" i="7"/>
  <c r="L36" i="7"/>
  <c r="M20" i="7"/>
  <c r="M36" i="1"/>
  <c r="O36" i="7"/>
  <c r="P20" i="7"/>
  <c r="L35" i="7"/>
  <c r="H20" i="7"/>
  <c r="F42" i="7"/>
  <c r="E46" i="7"/>
  <c r="C42" i="7"/>
  <c r="B46" i="7"/>
  <c r="C46" i="6" l="1"/>
  <c r="F46" i="6"/>
  <c r="P40" i="5"/>
  <c r="F46" i="5"/>
  <c r="O40" i="7"/>
  <c r="P34" i="7" s="1"/>
  <c r="M40" i="5"/>
  <c r="M25" i="7"/>
  <c r="P25" i="7"/>
  <c r="F46" i="4"/>
  <c r="C36" i="7"/>
  <c r="C34" i="7"/>
  <c r="K25" i="7"/>
  <c r="F36" i="7"/>
  <c r="F34" i="7"/>
  <c r="P40" i="4"/>
  <c r="M40" i="4"/>
  <c r="H25" i="7"/>
  <c r="F46" i="1"/>
  <c r="C44" i="7"/>
  <c r="C39" i="7"/>
  <c r="F44" i="7"/>
  <c r="F39" i="7"/>
  <c r="P40" i="1"/>
  <c r="M40" i="1"/>
  <c r="C41" i="7"/>
  <c r="C40" i="7"/>
  <c r="F41" i="7"/>
  <c r="F40" i="7"/>
  <c r="L40" i="7"/>
  <c r="M34" i="7" s="1"/>
  <c r="P35" i="7" l="1"/>
  <c r="P36" i="7"/>
  <c r="P38" i="7"/>
  <c r="C46" i="7"/>
  <c r="F46" i="7"/>
  <c r="M35" i="7"/>
  <c r="M38" i="7"/>
  <c r="M3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<sst xmlns="http://schemas.openxmlformats.org/spreadsheetml/2006/main" count="457" uniqueCount="62">
  <si>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</si>
  <si>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</si>
  <si>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</si>
  <si>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</si>
  <si>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</si>
  <si>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</si>
  <si>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</si>
  <si>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</si>
  <si>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</si>
  <si>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</si>
  <si>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</si>
  <si>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</si>
  <si>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</si>
  <si>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</si>
  <si>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</si>
  <si>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</si>
  <si>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</si>
  <si>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</si>
  <si>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</si>
  <si>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</si>
  <si>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</si>
  <si>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</si>
  <si>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</si>
  <si>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</si>
  <si>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</si>
  <si>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</si>
  <si>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</si>
  <si>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</si>
  <si>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</si>
  <si>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</si>
  <si>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</si>
  <si>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</si>
  <si>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</si>
  <si>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</si>
  <si>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</si>
  <si>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</si>
  <si>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</si>
  <si>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</si>
  <si>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</si>
  <si>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</si>
  <si>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</si>
  <si>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</si>
  <si>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</si>
  <si>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</si>
  <si>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</si>
  <si>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</si>
  <si>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</si>
  <si>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</si>
  <si>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</si>
  <si>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</si>
  <si>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</si>
  <si>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</si>
  <si>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</si>
  <si>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</si>
  <si>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</si>
  <si>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</si>
  <si>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</si>
  <si>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</si>
  <si>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</si>
  <si>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</si>
  <si>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</si>
  <si>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Municipal d'Educació de Barcelona (IMEB)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</si>
</sst>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0" borderId="0"/>
  </cellStyleXfs>
  <cellXfs count="17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1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rmal 4" xfId="60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19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15</c:v>
                </c:pt>
                <c:pt idx="7">
                  <c:v>85</c:v>
                </c:pt>
                <c:pt idx="8">
                  <c:v>0</c:v>
                </c:pt>
                <c:pt idx="9">
                  <c:v>37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22799267.110000003</c:v>
                </c:pt>
                <c:pt idx="1">
                  <c:v>0</c:v>
                </c:pt>
                <c:pt idx="2">
                  <c:v>135492.12</c:v>
                </c:pt>
                <c:pt idx="3">
                  <c:v>0</c:v>
                </c:pt>
                <c:pt idx="4">
                  <c:v>0</c:v>
                </c:pt>
                <c:pt idx="5">
                  <c:v>52850.38</c:v>
                </c:pt>
                <c:pt idx="6">
                  <c:v>1546721.74</c:v>
                </c:pt>
                <c:pt idx="7">
                  <c:v>382917.01</c:v>
                </c:pt>
                <c:pt idx="8">
                  <c:v>0</c:v>
                </c:pt>
                <c:pt idx="9">
                  <c:v>35447.4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9</c:v>
                </c:pt>
                <c:pt idx="1">
                  <c:v>120</c:v>
                </c:pt>
                <c:pt idx="2">
                  <c:v>38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845123.98</c:v>
                </c:pt>
                <c:pt idx="1">
                  <c:v>22540897.069999997</c:v>
                </c:pt>
                <c:pt idx="2">
                  <c:v>1565294.71</c:v>
                </c:pt>
                <c:pt idx="3">
                  <c:v>0</c:v>
                </c:pt>
                <c:pt idx="4">
                  <c:v>1380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90" zoomScaleNormal="90" workbookViewId="0">
      <selection activeCell="J15" sqref="J1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">
      <c r="A11" s="122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8" t="s">
        <v>2</v>
      </c>
      <c r="M11" s="109"/>
      <c r="N11" s="109"/>
      <c r="O11" s="109"/>
      <c r="P11" s="109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">
      <c r="A12" s="12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2.1739130434782608E-2</v>
      </c>
      <c r="I15" s="6">
        <v>14108.91</v>
      </c>
      <c r="J15" s="7">
        <v>17071.77</v>
      </c>
      <c r="K15" s="21">
        <f t="shared" si="3"/>
        <v>8.0208411246919312E-2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2.1739130434782608E-2</v>
      </c>
      <c r="I18" s="69">
        <v>43678</v>
      </c>
      <c r="J18" s="70">
        <v>52850.38</v>
      </c>
      <c r="K18" s="67">
        <f t="shared" si="3"/>
        <v>0.24830729406476068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>
        <v>4</v>
      </c>
      <c r="C19" s="20">
        <f t="shared" si="0"/>
        <v>1</v>
      </c>
      <c r="D19" s="6">
        <v>303385.92</v>
      </c>
      <c r="E19" s="7">
        <v>367096.94999999995</v>
      </c>
      <c r="F19" s="21">
        <f t="shared" si="1"/>
        <v>1</v>
      </c>
      <c r="G19" s="2">
        <v>2</v>
      </c>
      <c r="H19" s="20">
        <f t="shared" si="2"/>
        <v>4.3478260869565216E-2</v>
      </c>
      <c r="I19" s="6">
        <v>11746.050000000001</v>
      </c>
      <c r="J19" s="7">
        <v>14212.72</v>
      </c>
      <c r="K19" s="21">
        <f t="shared" si="3"/>
        <v>6.6775717497208259E-2</v>
      </c>
      <c r="L19" s="2">
        <v>1</v>
      </c>
      <c r="M19" s="20">
        <f t="shared" si="4"/>
        <v>0.14285714285714285</v>
      </c>
      <c r="N19" s="6">
        <v>382994.75</v>
      </c>
      <c r="O19" s="7">
        <v>402144.49</v>
      </c>
      <c r="P19" s="21">
        <f t="shared" si="5"/>
        <v>0.95722776851189972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25</v>
      </c>
      <c r="H20" s="66">
        <f t="shared" si="2"/>
        <v>0.54347826086956519</v>
      </c>
      <c r="I20" s="69">
        <v>93220.489999999991</v>
      </c>
      <c r="J20" s="70">
        <v>109720.77000000002</v>
      </c>
      <c r="K20" s="67">
        <f t="shared" si="3"/>
        <v>0.51550182801716804</v>
      </c>
      <c r="L20" s="68">
        <v>6</v>
      </c>
      <c r="M20" s="66">
        <f t="shared" si="4"/>
        <v>0.8571428571428571</v>
      </c>
      <c r="N20" s="69">
        <v>15408.64</v>
      </c>
      <c r="O20" s="70">
        <v>17969.2</v>
      </c>
      <c r="P20" s="67">
        <f t="shared" si="5"/>
        <v>4.2772231488100283E-2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2</v>
      </c>
      <c r="W20" s="66">
        <f t="shared" si="8"/>
        <v>1</v>
      </c>
      <c r="X20" s="69">
        <v>1300</v>
      </c>
      <c r="Y20" s="70">
        <v>1380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17</v>
      </c>
      <c r="H23" s="20">
        <f t="shared" si="2"/>
        <v>0.36956521739130432</v>
      </c>
      <c r="I23" s="98">
        <v>18987</v>
      </c>
      <c r="J23" s="98">
        <v>18987</v>
      </c>
      <c r="K23" s="21">
        <f t="shared" si="3"/>
        <v>8.9206749173943709E-2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303385.92</v>
      </c>
      <c r="E25" s="18">
        <f t="shared" si="12"/>
        <v>367096.94999999995</v>
      </c>
      <c r="F25" s="19">
        <f t="shared" si="12"/>
        <v>1</v>
      </c>
      <c r="G25" s="16">
        <f t="shared" si="12"/>
        <v>46</v>
      </c>
      <c r="H25" s="17">
        <f t="shared" si="12"/>
        <v>0.99999999999999989</v>
      </c>
      <c r="I25" s="18">
        <f t="shared" si="12"/>
        <v>181740.45</v>
      </c>
      <c r="J25" s="18">
        <f t="shared" si="12"/>
        <v>212842.64</v>
      </c>
      <c r="K25" s="19">
        <f t="shared" si="12"/>
        <v>1</v>
      </c>
      <c r="L25" s="16">
        <f t="shared" si="12"/>
        <v>7</v>
      </c>
      <c r="M25" s="17">
        <f t="shared" si="12"/>
        <v>1</v>
      </c>
      <c r="N25" s="18">
        <f t="shared" si="12"/>
        <v>398403.39</v>
      </c>
      <c r="O25" s="18">
        <f t="shared" si="12"/>
        <v>420113.69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2</v>
      </c>
      <c r="W25" s="17">
        <f t="shared" si="12"/>
        <v>1</v>
      </c>
      <c r="X25" s="18">
        <f t="shared" si="12"/>
        <v>1300</v>
      </c>
      <c r="Y25" s="18">
        <f t="shared" si="12"/>
        <v>1380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15" hidden="1" customHeight="1" x14ac:dyDescent="0.3">
      <c r="A27" s="128" t="s">
        <v>55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9" t="s">
        <v>56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4" t="s">
        <v>36</v>
      </c>
      <c r="B29" s="124"/>
      <c r="C29" s="124"/>
      <c r="D29" s="124"/>
      <c r="E29" s="124"/>
      <c r="F29" s="124"/>
      <c r="G29" s="124"/>
      <c r="H29" s="12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5" t="s">
        <v>10</v>
      </c>
      <c r="B31" s="110" t="s">
        <v>17</v>
      </c>
      <c r="C31" s="111"/>
      <c r="D31" s="111"/>
      <c r="E31" s="111"/>
      <c r="F31" s="112"/>
      <c r="G31" s="25"/>
      <c r="J31" s="116" t="s">
        <v>15</v>
      </c>
      <c r="K31" s="117"/>
      <c r="L31" s="110" t="s">
        <v>16</v>
      </c>
      <c r="M31" s="111"/>
      <c r="N31" s="111"/>
      <c r="O31" s="111"/>
      <c r="P31" s="11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6"/>
      <c r="B32" s="125"/>
      <c r="C32" s="126"/>
      <c r="D32" s="126"/>
      <c r="E32" s="126"/>
      <c r="F32" s="127"/>
      <c r="G32" s="25"/>
      <c r="J32" s="118"/>
      <c r="K32" s="119"/>
      <c r="L32" s="113"/>
      <c r="M32" s="114"/>
      <c r="N32" s="114"/>
      <c r="O32" s="114"/>
      <c r="P32" s="11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0"/>
      <c r="K33" s="12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53" t="s">
        <v>3</v>
      </c>
      <c r="K34" s="154"/>
      <c r="L34" s="57">
        <f>B25</f>
        <v>4</v>
      </c>
      <c r="M34" s="8">
        <f t="shared" ref="M34:M39" si="18">IF(L34,L34/$L$40,"")</f>
        <v>6.7796610169491525E-2</v>
      </c>
      <c r="N34" s="58">
        <f>D25</f>
        <v>303385.92</v>
      </c>
      <c r="O34" s="58">
        <f>E25</f>
        <v>367096.94999999995</v>
      </c>
      <c r="P34" s="59">
        <f t="shared" ref="P34:P39" si="19">IF(O34,O34/$O$40,"")</f>
        <v>0.36657155032834532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9" t="s">
        <v>1</v>
      </c>
      <c r="K35" s="150"/>
      <c r="L35" s="60">
        <f>G25</f>
        <v>46</v>
      </c>
      <c r="M35" s="8">
        <f t="shared" si="18"/>
        <v>0.77966101694915257</v>
      </c>
      <c r="N35" s="61">
        <f>I25</f>
        <v>181740.45</v>
      </c>
      <c r="O35" s="61">
        <f>J25</f>
        <v>212842.64</v>
      </c>
      <c r="P35" s="59">
        <f t="shared" si="19"/>
        <v>0.21253801351598781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1.6949152542372881E-2</v>
      </c>
      <c r="D36" s="13">
        <f t="shared" si="15"/>
        <v>14108.91</v>
      </c>
      <c r="E36" s="14">
        <f t="shared" si="16"/>
        <v>17071.77</v>
      </c>
      <c r="F36" s="21">
        <f t="shared" si="17"/>
        <v>1.704733639369365E-2</v>
      </c>
      <c r="G36" s="25"/>
      <c r="J36" s="149" t="s">
        <v>2</v>
      </c>
      <c r="K36" s="150"/>
      <c r="L36" s="60">
        <f>L25</f>
        <v>7</v>
      </c>
      <c r="M36" s="8">
        <f t="shared" si="18"/>
        <v>0.11864406779661017</v>
      </c>
      <c r="N36" s="61">
        <f>N25</f>
        <v>398403.39</v>
      </c>
      <c r="O36" s="61">
        <f>O25</f>
        <v>420113.69</v>
      </c>
      <c r="P36" s="59">
        <f t="shared" si="19"/>
        <v>0.41951241125120187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9" t="s">
        <v>34</v>
      </c>
      <c r="K37" s="15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9" t="s">
        <v>5</v>
      </c>
      <c r="K38" s="150"/>
      <c r="L38" s="60">
        <f>V25</f>
        <v>2</v>
      </c>
      <c r="M38" s="8">
        <f t="shared" si="18"/>
        <v>3.3898305084745763E-2</v>
      </c>
      <c r="N38" s="61">
        <f>X25</f>
        <v>1300</v>
      </c>
      <c r="O38" s="61">
        <f>Y25</f>
        <v>1380</v>
      </c>
      <c r="P38" s="59">
        <f t="shared" si="19"/>
        <v>1.3780249044649286E-3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1.6949152542372881E-2</v>
      </c>
      <c r="D39" s="13">
        <f t="shared" si="15"/>
        <v>43678</v>
      </c>
      <c r="E39" s="22">
        <f t="shared" si="16"/>
        <v>52850.38</v>
      </c>
      <c r="F39" s="21">
        <f t="shared" si="17"/>
        <v>5.277473902205447E-2</v>
      </c>
      <c r="G39" s="25"/>
      <c r="J39" s="149" t="s">
        <v>4</v>
      </c>
      <c r="K39" s="150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7</v>
      </c>
      <c r="C40" s="8">
        <f t="shared" si="14"/>
        <v>0.11864406779661017</v>
      </c>
      <c r="D40" s="13">
        <f t="shared" si="15"/>
        <v>698126.72</v>
      </c>
      <c r="E40" s="23">
        <f t="shared" si="16"/>
        <v>783454.15999999992</v>
      </c>
      <c r="F40" s="21">
        <f t="shared" si="17"/>
        <v>0.78233285796134111</v>
      </c>
      <c r="G40" s="25"/>
      <c r="J40" s="151" t="s">
        <v>0</v>
      </c>
      <c r="K40" s="152"/>
      <c r="L40" s="83">
        <f>SUM(L34:L39)</f>
        <v>59</v>
      </c>
      <c r="M40" s="17">
        <f>SUM(M34:M39)</f>
        <v>1</v>
      </c>
      <c r="N40" s="84">
        <f>SUM(N34:N39)</f>
        <v>884829.76</v>
      </c>
      <c r="O40" s="85">
        <f>SUM(O34:O39)</f>
        <v>1001433.28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33</v>
      </c>
      <c r="C41" s="8">
        <f t="shared" si="14"/>
        <v>0.55932203389830504</v>
      </c>
      <c r="D41" s="13">
        <f t="shared" si="15"/>
        <v>109929.12999999999</v>
      </c>
      <c r="E41" s="23">
        <f t="shared" si="16"/>
        <v>129069.97000000002</v>
      </c>
      <c r="F41" s="21">
        <f t="shared" si="17"/>
        <v>0.12888524136126175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17</v>
      </c>
      <c r="C44" s="8">
        <f t="shared" ref="C44" si="20">IF(B44,B44/$B$46,"")</f>
        <v>0.28813559322033899</v>
      </c>
      <c r="D44" s="13">
        <f t="shared" si="15"/>
        <v>18987</v>
      </c>
      <c r="E44" s="14">
        <f t="shared" si="16"/>
        <v>18987</v>
      </c>
      <c r="F44" s="21">
        <f t="shared" ref="F44" si="21">IF(E44,E44/$E$46,"")</f>
        <v>1.8959825261648987E-2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59</v>
      </c>
      <c r="C46" s="17">
        <f>SUM(C34:C45)</f>
        <v>1</v>
      </c>
      <c r="D46" s="18">
        <f>SUM(D34:D45)</f>
        <v>884829.76</v>
      </c>
      <c r="E46" s="18">
        <f>SUM(E34:E45)</f>
        <v>1001433.2799999999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6" zoomScale="80" zoomScaleNormal="80" workbookViewId="0">
      <selection activeCell="P5" sqref="P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d'Educació de Barcelona (IMEB)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">
      <c r="A11" s="122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8" t="s">
        <v>2</v>
      </c>
      <c r="M11" s="109"/>
      <c r="N11" s="109"/>
      <c r="O11" s="109"/>
      <c r="P11" s="109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">
      <c r="A12" s="12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0.10526315789473684</v>
      </c>
      <c r="I13" s="6">
        <v>2624212.17</v>
      </c>
      <c r="J13" s="6">
        <v>3175296.73</v>
      </c>
      <c r="K13" s="21">
        <f t="shared" ref="K13:K21" si="3">IF(J13,J13/$J$25,"")</f>
        <v>0.98012967691073671</v>
      </c>
      <c r="L13" s="1">
        <v>3</v>
      </c>
      <c r="M13" s="20">
        <f t="shared" ref="M13:M21" si="4">IF(L13,L13/$L$25,"")</f>
        <v>0.21428571428571427</v>
      </c>
      <c r="N13" s="4">
        <v>586068.26</v>
      </c>
      <c r="O13" s="5">
        <v>709142.6</v>
      </c>
      <c r="P13" s="21">
        <f t="shared" ref="P13:P21" si="5">IF(O13,O13/$O$25,"")</f>
        <v>0.93550403138967708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5</v>
      </c>
      <c r="M15" s="20">
        <f t="shared" si="4"/>
        <v>0.35714285714285715</v>
      </c>
      <c r="N15" s="4">
        <v>31697.09</v>
      </c>
      <c r="O15" s="4">
        <v>38353.47</v>
      </c>
      <c r="P15" s="21">
        <f t="shared" si="5"/>
        <v>5.059606601377923E-2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>
        <v>1</v>
      </c>
      <c r="C19" s="20">
        <f t="shared" si="0"/>
        <v>1</v>
      </c>
      <c r="D19" s="104">
        <v>43456.35</v>
      </c>
      <c r="E19" s="104">
        <v>52582.19</v>
      </c>
      <c r="F19" s="21">
        <f t="shared" si="1"/>
        <v>1</v>
      </c>
      <c r="G19" s="2">
        <v>1</v>
      </c>
      <c r="H19" s="20">
        <f t="shared" si="2"/>
        <v>5.2631578947368418E-2</v>
      </c>
      <c r="I19" s="6">
        <v>4689.87</v>
      </c>
      <c r="J19" s="6">
        <v>5674.74</v>
      </c>
      <c r="K19" s="21">
        <f t="shared" si="3"/>
        <v>1.751641360066665E-3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0.52631578947368418</v>
      </c>
      <c r="I20" s="6">
        <v>41846.43</v>
      </c>
      <c r="J20" s="7">
        <v>50543.55</v>
      </c>
      <c r="K20" s="21">
        <f t="shared" si="3"/>
        <v>1.5601450051385173E-2</v>
      </c>
      <c r="L20" s="68">
        <v>6</v>
      </c>
      <c r="M20" s="66">
        <f t="shared" si="4"/>
        <v>0.42857142857142855</v>
      </c>
      <c r="N20" s="102">
        <v>8707.92</v>
      </c>
      <c r="O20" s="103">
        <v>10536.58</v>
      </c>
      <c r="P20" s="67">
        <f t="shared" si="5"/>
        <v>1.389990259654383E-2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6</v>
      </c>
      <c r="H23" s="20">
        <f t="shared" si="13"/>
        <v>0.31578947368421051</v>
      </c>
      <c r="I23" s="6">
        <v>8155</v>
      </c>
      <c r="J23" s="7">
        <v>8155</v>
      </c>
      <c r="K23" s="21">
        <f t="shared" si="14"/>
        <v>2.5172316778114333E-3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43456.35</v>
      </c>
      <c r="E25" s="18">
        <f t="shared" si="32"/>
        <v>52582.19</v>
      </c>
      <c r="F25" s="19">
        <f t="shared" si="32"/>
        <v>1</v>
      </c>
      <c r="G25" s="16">
        <f t="shared" si="32"/>
        <v>19</v>
      </c>
      <c r="H25" s="17">
        <f t="shared" si="32"/>
        <v>0.99999999999999989</v>
      </c>
      <c r="I25" s="18">
        <f t="shared" si="32"/>
        <v>2678903.4700000002</v>
      </c>
      <c r="J25" s="18">
        <f t="shared" si="32"/>
        <v>3239670.02</v>
      </c>
      <c r="K25" s="19">
        <f t="shared" si="32"/>
        <v>1</v>
      </c>
      <c r="L25" s="16">
        <f t="shared" si="32"/>
        <v>14</v>
      </c>
      <c r="M25" s="17">
        <f t="shared" si="32"/>
        <v>1</v>
      </c>
      <c r="N25" s="18">
        <f t="shared" si="32"/>
        <v>626473.27</v>
      </c>
      <c r="O25" s="18">
        <f t="shared" si="32"/>
        <v>758032.64999999991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15" hidden="1" customHeight="1" x14ac:dyDescent="0.3">
      <c r="A27" s="12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0" t="str">
        <f>'CONTRACTACIO 1r TR 2023'!A28:Q28</f>
        <v>https://bcnroc.ajuntament.barcelona.cat/jspui/bitstream/11703/128073/5/GM_pressupost-general_2023.pdf#page=269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4" t="s">
        <v>36</v>
      </c>
      <c r="B29" s="124"/>
      <c r="C29" s="124"/>
      <c r="D29" s="124"/>
      <c r="E29" s="124"/>
      <c r="F29" s="124"/>
      <c r="G29" s="124"/>
      <c r="H29" s="12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5" t="s">
        <v>10</v>
      </c>
      <c r="B31" s="110" t="s">
        <v>17</v>
      </c>
      <c r="C31" s="111"/>
      <c r="D31" s="111"/>
      <c r="E31" s="111"/>
      <c r="F31" s="112"/>
      <c r="G31" s="25"/>
      <c r="J31" s="116" t="s">
        <v>15</v>
      </c>
      <c r="K31" s="117"/>
      <c r="L31" s="110" t="s">
        <v>16</v>
      </c>
      <c r="M31" s="111"/>
      <c r="N31" s="111"/>
      <c r="O31" s="111"/>
      <c r="P31" s="11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6"/>
      <c r="B32" s="113"/>
      <c r="C32" s="114"/>
      <c r="D32" s="114"/>
      <c r="E32" s="114"/>
      <c r="F32" s="115"/>
      <c r="G32" s="25"/>
      <c r="J32" s="118"/>
      <c r="K32" s="119"/>
      <c r="L32" s="113"/>
      <c r="M32" s="114"/>
      <c r="N32" s="114"/>
      <c r="O32" s="114"/>
      <c r="P32" s="11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0"/>
      <c r="K33" s="12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5</v>
      </c>
      <c r="C34" s="8">
        <f t="shared" ref="C34:C45" si="34">IF(B34,B34/$B$46,"")</f>
        <v>0.14705882352941177</v>
      </c>
      <c r="D34" s="10">
        <f t="shared" ref="D34:D45" si="35">D13+I13+N13+S13+AC13+X13</f>
        <v>3210280.4299999997</v>
      </c>
      <c r="E34" s="11">
        <f t="shared" ref="E34:E45" si="36">E13+J13+O13+T13+AD13+Y13</f>
        <v>3884439.33</v>
      </c>
      <c r="F34" s="21">
        <f t="shared" ref="F34:F42" si="37">IF(E34,E34/$E$46,"")</f>
        <v>0.95905336643408334</v>
      </c>
      <c r="J34" s="153" t="s">
        <v>3</v>
      </c>
      <c r="K34" s="154"/>
      <c r="L34" s="57">
        <f>B25</f>
        <v>1</v>
      </c>
      <c r="M34" s="8">
        <f t="shared" ref="M34:M39" si="38">IF(L34,L34/$L$40,"")</f>
        <v>2.9411764705882353E-2</v>
      </c>
      <c r="N34" s="58">
        <f>D25</f>
        <v>43456.35</v>
      </c>
      <c r="O34" s="58">
        <f>E25</f>
        <v>52582.19</v>
      </c>
      <c r="P34" s="59">
        <f t="shared" ref="P34:P39" si="39">IF(O34,O34/$O$40,"")</f>
        <v>1.298234366656374E-2</v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9" t="s">
        <v>1</v>
      </c>
      <c r="K35" s="150"/>
      <c r="L35" s="60">
        <f>G25</f>
        <v>19</v>
      </c>
      <c r="M35" s="8">
        <f t="shared" si="38"/>
        <v>0.55882352941176472</v>
      </c>
      <c r="N35" s="61">
        <f>I25</f>
        <v>2678903.4700000002</v>
      </c>
      <c r="O35" s="61">
        <f>J25</f>
        <v>3239670.02</v>
      </c>
      <c r="P35" s="59">
        <f t="shared" si="39"/>
        <v>0.7998622645025516</v>
      </c>
    </row>
    <row r="36" spans="1:33" ht="30" customHeight="1" x14ac:dyDescent="0.35">
      <c r="A36" s="43" t="s">
        <v>19</v>
      </c>
      <c r="B36" s="12">
        <f t="shared" si="33"/>
        <v>5</v>
      </c>
      <c r="C36" s="8">
        <f t="shared" si="34"/>
        <v>0.14705882352941177</v>
      </c>
      <c r="D36" s="13">
        <f t="shared" si="35"/>
        <v>31697.09</v>
      </c>
      <c r="E36" s="14">
        <f t="shared" si="36"/>
        <v>38353.47</v>
      </c>
      <c r="F36" s="21">
        <f t="shared" si="37"/>
        <v>9.4693265599101583E-3</v>
      </c>
      <c r="G36" s="25"/>
      <c r="J36" s="149" t="s">
        <v>2</v>
      </c>
      <c r="K36" s="150"/>
      <c r="L36" s="60">
        <f>L25</f>
        <v>14</v>
      </c>
      <c r="M36" s="8">
        <f t="shared" si="38"/>
        <v>0.41176470588235292</v>
      </c>
      <c r="N36" s="61">
        <f>N25</f>
        <v>626473.27</v>
      </c>
      <c r="O36" s="61">
        <f>O25</f>
        <v>758032.64999999991</v>
      </c>
      <c r="P36" s="59">
        <f t="shared" si="39"/>
        <v>0.1871553918308847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9" t="s">
        <v>34</v>
      </c>
      <c r="K37" s="150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9" t="s">
        <v>5</v>
      </c>
      <c r="K38" s="150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9" t="s">
        <v>4</v>
      </c>
      <c r="K39" s="150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2</v>
      </c>
      <c r="C40" s="8">
        <f t="shared" si="34"/>
        <v>5.8823529411764705E-2</v>
      </c>
      <c r="D40" s="13">
        <f t="shared" si="35"/>
        <v>48146.22</v>
      </c>
      <c r="E40" s="23">
        <f t="shared" si="36"/>
        <v>58256.93</v>
      </c>
      <c r="F40" s="21">
        <f t="shared" si="37"/>
        <v>1.4383415491422989E-2</v>
      </c>
      <c r="G40" s="25"/>
      <c r="J40" s="151" t="s">
        <v>0</v>
      </c>
      <c r="K40" s="152"/>
      <c r="L40" s="83">
        <f>SUM(L34:L39)</f>
        <v>34</v>
      </c>
      <c r="M40" s="17">
        <f>SUM(M34:M39)</f>
        <v>1</v>
      </c>
      <c r="N40" s="84">
        <f>SUM(N34:N39)</f>
        <v>3348833.0900000003</v>
      </c>
      <c r="O40" s="85">
        <f>SUM(O34:O39)</f>
        <v>4050284.86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16</v>
      </c>
      <c r="C41" s="8">
        <f t="shared" si="34"/>
        <v>0.47058823529411764</v>
      </c>
      <c r="D41" s="13">
        <f t="shared" si="35"/>
        <v>50554.35</v>
      </c>
      <c r="E41" s="23">
        <f t="shared" si="36"/>
        <v>61080.130000000005</v>
      </c>
      <c r="F41" s="21">
        <f t="shared" si="37"/>
        <v>1.5080452884491684E-2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6</v>
      </c>
      <c r="C44" s="8">
        <f t="shared" si="34"/>
        <v>0.17647058823529413</v>
      </c>
      <c r="D44" s="13">
        <f t="shared" si="35"/>
        <v>8155</v>
      </c>
      <c r="E44" s="14">
        <f t="shared" si="36"/>
        <v>8155</v>
      </c>
      <c r="F44" s="21">
        <f>IF(E44,E44/$E$46,"")</f>
        <v>2.0134386300918101E-3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34</v>
      </c>
      <c r="C46" s="17">
        <f>SUM(C34:C45)</f>
        <v>1</v>
      </c>
      <c r="D46" s="18">
        <f>SUM(D34:D45)</f>
        <v>3348833.09</v>
      </c>
      <c r="E46" s="18">
        <f>SUM(E34:E45)</f>
        <v>4050284.8600000003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" zoomScale="80" zoomScaleNormal="80" workbookViewId="0">
      <selection activeCell="K13" sqref="K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45281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d'Educació de Barcelona (IMEB)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">
      <c r="A11" s="122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8" t="s">
        <v>2</v>
      </c>
      <c r="M11" s="109"/>
      <c r="N11" s="109"/>
      <c r="O11" s="109"/>
      <c r="P11" s="109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">
      <c r="A12" s="123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14</v>
      </c>
      <c r="H13" s="20">
        <f t="shared" ref="H13:H23" si="2">IF(G13,G13/$G$25,"")</f>
        <v>0.46666666666666667</v>
      </c>
      <c r="I13" s="4">
        <v>17155295.5</v>
      </c>
      <c r="J13" s="5">
        <v>18914827.780000001</v>
      </c>
      <c r="K13" s="21">
        <f t="shared" ref="K13:K23" si="3">IF(J13,J13/$J$25,"")</f>
        <v>0.99728749409377271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3.3333333333333333E-2</v>
      </c>
      <c r="I15" s="7">
        <v>8400</v>
      </c>
      <c r="J15" s="7">
        <v>10164</v>
      </c>
      <c r="K15" s="21">
        <f t="shared" si="3"/>
        <v>5.3589861921381481E-4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3</v>
      </c>
      <c r="C19" s="20">
        <f t="shared" si="0"/>
        <v>0.75</v>
      </c>
      <c r="D19" s="6">
        <v>314306.67</v>
      </c>
      <c r="E19" s="7">
        <v>380311.07</v>
      </c>
      <c r="F19" s="21">
        <f t="shared" si="1"/>
        <v>0.89391393253235829</v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0.33333333333333331</v>
      </c>
      <c r="N19" s="6">
        <v>1076.43</v>
      </c>
      <c r="O19" s="7">
        <v>1302.48</v>
      </c>
      <c r="P19" s="21">
        <f t="shared" si="5"/>
        <v>0.1767138453523206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0.25</v>
      </c>
      <c r="D20" s="69">
        <v>37300.639999999999</v>
      </c>
      <c r="E20" s="70">
        <v>45133.77</v>
      </c>
      <c r="F20" s="21">
        <f t="shared" si="1"/>
        <v>0.10608606746764163</v>
      </c>
      <c r="G20" s="68">
        <v>9</v>
      </c>
      <c r="H20" s="66">
        <f t="shared" si="2"/>
        <v>0.3</v>
      </c>
      <c r="I20" s="69">
        <v>32536.12</v>
      </c>
      <c r="J20" s="70">
        <v>38382.129999999997</v>
      </c>
      <c r="K20" s="67">
        <f t="shared" si="3"/>
        <v>2.0237042964861406E-3</v>
      </c>
      <c r="L20" s="68">
        <v>2</v>
      </c>
      <c r="M20" s="66">
        <f t="shared" si="4"/>
        <v>0.66666666666666663</v>
      </c>
      <c r="N20" s="69">
        <v>5014.9399999999996</v>
      </c>
      <c r="O20" s="70">
        <v>6068.08</v>
      </c>
      <c r="P20" s="67">
        <f t="shared" si="5"/>
        <v>0.82328615464767951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6</v>
      </c>
      <c r="H23" s="20">
        <f t="shared" si="2"/>
        <v>0.2</v>
      </c>
      <c r="I23" s="6">
        <v>2900</v>
      </c>
      <c r="J23" s="7">
        <v>2900</v>
      </c>
      <c r="K23" s="21">
        <f t="shared" si="3"/>
        <v>1.5290299052735763E-4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351607.31</v>
      </c>
      <c r="E25" s="18">
        <f t="shared" si="22"/>
        <v>425444.84</v>
      </c>
      <c r="F25" s="19">
        <f t="shared" si="22"/>
        <v>0.99999999999999989</v>
      </c>
      <c r="G25" s="16">
        <f t="shared" si="22"/>
        <v>30</v>
      </c>
      <c r="H25" s="17">
        <f t="shared" si="22"/>
        <v>1</v>
      </c>
      <c r="I25" s="18">
        <f t="shared" si="22"/>
        <v>17199131.620000001</v>
      </c>
      <c r="J25" s="18">
        <f t="shared" si="22"/>
        <v>18966273.91</v>
      </c>
      <c r="K25" s="19">
        <f t="shared" si="22"/>
        <v>1</v>
      </c>
      <c r="L25" s="16">
        <f t="shared" si="22"/>
        <v>3</v>
      </c>
      <c r="M25" s="17">
        <f t="shared" si="22"/>
        <v>1</v>
      </c>
      <c r="N25" s="18">
        <f t="shared" si="22"/>
        <v>6091.37</v>
      </c>
      <c r="O25" s="18">
        <f t="shared" si="22"/>
        <v>7370.5599999999995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0" t="str">
        <f>'CONTRACTACIO 1r TR 2023'!A28:Q28</f>
        <v>https://bcnroc.ajuntament.barcelona.cat/jspui/bitstream/11703/128073/5/GM_pressupost-general_2023.pdf#page=269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4" t="s">
        <v>36</v>
      </c>
      <c r="B29" s="124"/>
      <c r="C29" s="124"/>
      <c r="D29" s="124"/>
      <c r="E29" s="124"/>
      <c r="F29" s="124"/>
      <c r="G29" s="124"/>
      <c r="H29" s="124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5" t="s">
        <v>10</v>
      </c>
      <c r="B31" s="110" t="s">
        <v>17</v>
      </c>
      <c r="C31" s="111"/>
      <c r="D31" s="111"/>
      <c r="E31" s="111"/>
      <c r="F31" s="112"/>
      <c r="G31" s="25"/>
      <c r="J31" s="116" t="s">
        <v>15</v>
      </c>
      <c r="K31" s="117"/>
      <c r="L31" s="110" t="s">
        <v>16</v>
      </c>
      <c r="M31" s="111"/>
      <c r="N31" s="111"/>
      <c r="O31" s="111"/>
      <c r="P31" s="11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6"/>
      <c r="B32" s="125"/>
      <c r="C32" s="126"/>
      <c r="D32" s="126"/>
      <c r="E32" s="126"/>
      <c r="F32" s="127"/>
      <c r="G32" s="25"/>
      <c r="J32" s="118"/>
      <c r="K32" s="119"/>
      <c r="L32" s="113"/>
      <c r="M32" s="114"/>
      <c r="N32" s="114"/>
      <c r="O32" s="114"/>
      <c r="P32" s="11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0"/>
      <c r="K33" s="12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14</v>
      </c>
      <c r="C34" s="8">
        <f t="shared" ref="C34:C42" si="24">IF(B34,B34/$B$46,"")</f>
        <v>0.3783783783783784</v>
      </c>
      <c r="D34" s="10">
        <f t="shared" ref="D34:D45" si="25">D13+I13+N13+S13+AC13+X13</f>
        <v>17155295.5</v>
      </c>
      <c r="E34" s="11">
        <f t="shared" ref="E34:E45" si="26">E13+J13+O13+T13+AD13+Y13</f>
        <v>18914827.780000001</v>
      </c>
      <c r="F34" s="21">
        <f t="shared" ref="F34:F43" si="27">IF(E34,E34/$E$46,"")</f>
        <v>0.97503689362621937</v>
      </c>
      <c r="J34" s="153" t="s">
        <v>3</v>
      </c>
      <c r="K34" s="154"/>
      <c r="L34" s="57">
        <f>B25</f>
        <v>4</v>
      </c>
      <c r="M34" s="8">
        <f>IF(L34,L34/$L$40,"")</f>
        <v>0.10810810810810811</v>
      </c>
      <c r="N34" s="58">
        <f>D25</f>
        <v>351607.31</v>
      </c>
      <c r="O34" s="58">
        <f>E25</f>
        <v>425444.84</v>
      </c>
      <c r="P34" s="59">
        <f>IF(O34,O34/$O$40,"")</f>
        <v>2.1931175902194969E-2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9" t="s">
        <v>1</v>
      </c>
      <c r="K35" s="150"/>
      <c r="L35" s="60">
        <f>G25</f>
        <v>30</v>
      </c>
      <c r="M35" s="8">
        <f>IF(L35,L35/$L$40,"")</f>
        <v>0.81081081081081086</v>
      </c>
      <c r="N35" s="61">
        <f>I25</f>
        <v>17199131.620000001</v>
      </c>
      <c r="O35" s="61">
        <f>J25</f>
        <v>18966273.91</v>
      </c>
      <c r="P35" s="59">
        <f>IF(O35,O35/$O$40,"")</f>
        <v>0.97768888048899871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2.7027027027027029E-2</v>
      </c>
      <c r="D36" s="13">
        <f t="shared" si="25"/>
        <v>8400</v>
      </c>
      <c r="E36" s="14">
        <f t="shared" si="26"/>
        <v>10164</v>
      </c>
      <c r="F36" s="21">
        <f t="shared" si="27"/>
        <v>5.2394212107475461E-4</v>
      </c>
      <c r="G36" s="25"/>
      <c r="J36" s="149" t="s">
        <v>2</v>
      </c>
      <c r="K36" s="150"/>
      <c r="L36" s="60">
        <f>L25</f>
        <v>3</v>
      </c>
      <c r="M36" s="8">
        <f>IF(L36,L36/$L$40,"")</f>
        <v>8.1081081081081086E-2</v>
      </c>
      <c r="N36" s="61">
        <f>N25</f>
        <v>6091.37</v>
      </c>
      <c r="O36" s="61">
        <f>O25</f>
        <v>7370.5599999999995</v>
      </c>
      <c r="P36" s="59">
        <f>IF(O36,O36/$O$40,"")</f>
        <v>3.7994360880644866E-4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9" t="s">
        <v>34</v>
      </c>
      <c r="K37" s="150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9" t="s">
        <v>5</v>
      </c>
      <c r="K38" s="150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9" t="s">
        <v>4</v>
      </c>
      <c r="K39" s="150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4</v>
      </c>
      <c r="C40" s="8">
        <f t="shared" si="24"/>
        <v>0.10810810810810811</v>
      </c>
      <c r="D40" s="13">
        <f t="shared" si="25"/>
        <v>315383.09999999998</v>
      </c>
      <c r="E40" s="23">
        <f t="shared" si="26"/>
        <v>381613.55</v>
      </c>
      <c r="F40" s="21">
        <f t="shared" si="27"/>
        <v>1.9671724991919218E-2</v>
      </c>
      <c r="G40" s="25"/>
      <c r="J40" s="151" t="s">
        <v>0</v>
      </c>
      <c r="K40" s="152"/>
      <c r="L40" s="83">
        <f>SUM(L34:L39)</f>
        <v>37</v>
      </c>
      <c r="M40" s="17">
        <f>SUM(M34:M39)</f>
        <v>1</v>
      </c>
      <c r="N40" s="84">
        <f>SUM(N34:N39)</f>
        <v>17556830.300000001</v>
      </c>
      <c r="O40" s="85">
        <f>SUM(O34:O39)</f>
        <v>19399089.309999999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12</v>
      </c>
      <c r="C41" s="8">
        <f t="shared" si="24"/>
        <v>0.32432432432432434</v>
      </c>
      <c r="D41" s="13">
        <f t="shared" si="25"/>
        <v>74851.7</v>
      </c>
      <c r="E41" s="23">
        <f t="shared" si="26"/>
        <v>89583.98</v>
      </c>
      <c r="F41" s="21">
        <f t="shared" si="27"/>
        <v>4.6179477071545058E-3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6</v>
      </c>
      <c r="C44" s="8">
        <f t="shared" si="30"/>
        <v>0.16216216216216217</v>
      </c>
      <c r="D44" s="13">
        <f t="shared" si="25"/>
        <v>2900</v>
      </c>
      <c r="E44" s="14">
        <f t="shared" si="26"/>
        <v>2900</v>
      </c>
      <c r="F44" s="21">
        <f t="shared" ref="F44" si="31">IF(E44,E44/$E$46,"")</f>
        <v>1.4949155363211221E-4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37</v>
      </c>
      <c r="C46" s="17">
        <f>SUM(C34:C45)</f>
        <v>1</v>
      </c>
      <c r="D46" s="18">
        <f>SUM(D34:D45)</f>
        <v>17556830.300000001</v>
      </c>
      <c r="E46" s="18">
        <f>SUM(E34:E45)</f>
        <v>19399089.310000002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W4" sqref="W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45349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d'Educació de Barcelona (IMEB)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">
      <c r="A11" s="122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8" t="s">
        <v>2</v>
      </c>
      <c r="M11" s="109"/>
      <c r="N11" s="109"/>
      <c r="O11" s="109"/>
      <c r="P11" s="109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">
      <c r="A12" s="123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0.04</v>
      </c>
      <c r="I15" s="6">
        <v>6410.23</v>
      </c>
      <c r="J15" s="7">
        <v>7756.38</v>
      </c>
      <c r="K15" s="21">
        <f t="shared" si="3"/>
        <v>6.3519353372560108E-2</v>
      </c>
      <c r="L15" s="2">
        <v>4</v>
      </c>
      <c r="M15" s="20">
        <f>IF(L15,L15/$L$25,"")</f>
        <v>0.2857142857142857</v>
      </c>
      <c r="N15" s="6">
        <v>51360.76</v>
      </c>
      <c r="O15" s="7">
        <v>62146.5</v>
      </c>
      <c r="P15" s="21">
        <f>IF(O15,O15/$O$25,"")</f>
        <v>0.16363910255841435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0.04</v>
      </c>
      <c r="I19" s="6">
        <v>15732</v>
      </c>
      <c r="J19" s="7">
        <v>19035.72</v>
      </c>
      <c r="K19" s="21">
        <f t="shared" si="3"/>
        <v>0.15588929698920242</v>
      </c>
      <c r="L19" s="2">
        <v>1</v>
      </c>
      <c r="M19" s="20">
        <f>IF(L19,L19/$L$25,"")</f>
        <v>7.1428571428571425E-2</v>
      </c>
      <c r="N19" s="6">
        <v>260848.35</v>
      </c>
      <c r="O19" s="7">
        <v>304361.38</v>
      </c>
      <c r="P19" s="21">
        <f>IF(O19,O19/$O$25,"")</f>
        <v>0.80141959847522426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0.6</v>
      </c>
      <c r="I20" s="69">
        <v>82298.89</v>
      </c>
      <c r="J20" s="70">
        <v>89912.999999999985</v>
      </c>
      <c r="K20" s="67">
        <f t="shared" si="3"/>
        <v>0.73632488606630875</v>
      </c>
      <c r="L20" s="68">
        <v>9</v>
      </c>
      <c r="M20" s="66">
        <f>IF(L20,L20/$L$25,"")</f>
        <v>0.6428571428571429</v>
      </c>
      <c r="N20" s="69">
        <v>11119.65</v>
      </c>
      <c r="O20" s="70">
        <v>13269.93</v>
      </c>
      <c r="P20" s="67">
        <f>IF(O20,O20/$O$25,"")</f>
        <v>3.494129896636141E-2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8</v>
      </c>
      <c r="H23" s="20">
        <f t="shared" si="11"/>
        <v>0.32</v>
      </c>
      <c r="I23" s="7">
        <v>5405.4</v>
      </c>
      <c r="J23" s="7">
        <v>5405.4</v>
      </c>
      <c r="K23" s="21">
        <f t="shared" si="12"/>
        <v>4.4266463571928705E-2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25</v>
      </c>
      <c r="H25" s="17">
        <f t="shared" si="30"/>
        <v>1</v>
      </c>
      <c r="I25" s="18">
        <f t="shared" si="30"/>
        <v>109846.51999999999</v>
      </c>
      <c r="J25" s="18">
        <f t="shared" si="30"/>
        <v>122110.49999999999</v>
      </c>
      <c r="K25" s="19">
        <f t="shared" si="30"/>
        <v>1</v>
      </c>
      <c r="L25" s="16">
        <f t="shared" si="30"/>
        <v>14</v>
      </c>
      <c r="M25" s="17">
        <f t="shared" si="30"/>
        <v>1</v>
      </c>
      <c r="N25" s="18">
        <f t="shared" si="30"/>
        <v>323328.76</v>
      </c>
      <c r="O25" s="18">
        <f t="shared" si="30"/>
        <v>379777.81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0" t="str">
        <f>'CONTRACTACIO 1r TR 2023'!A28:Q28</f>
        <v>https://bcnroc.ajuntament.barcelona.cat/jspui/bitstream/11703/128073/5/GM_pressupost-general_2023.pdf#page=269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4" t="s">
        <v>36</v>
      </c>
      <c r="B29" s="124"/>
      <c r="C29" s="124"/>
      <c r="D29" s="124"/>
      <c r="E29" s="124"/>
      <c r="F29" s="124"/>
      <c r="G29" s="124"/>
      <c r="H29" s="124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5" t="s">
        <v>10</v>
      </c>
      <c r="B31" s="110" t="s">
        <v>17</v>
      </c>
      <c r="C31" s="111"/>
      <c r="D31" s="111"/>
      <c r="E31" s="111"/>
      <c r="F31" s="112"/>
      <c r="G31" s="25"/>
      <c r="J31" s="116" t="s">
        <v>15</v>
      </c>
      <c r="K31" s="117"/>
      <c r="L31" s="110" t="s">
        <v>16</v>
      </c>
      <c r="M31" s="111"/>
      <c r="N31" s="111"/>
      <c r="O31" s="111"/>
      <c r="P31" s="11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6"/>
      <c r="B32" s="125"/>
      <c r="C32" s="126"/>
      <c r="D32" s="126"/>
      <c r="E32" s="126"/>
      <c r="F32" s="127"/>
      <c r="G32" s="25"/>
      <c r="J32" s="118"/>
      <c r="K32" s="119"/>
      <c r="L32" s="113"/>
      <c r="M32" s="114"/>
      <c r="N32" s="114"/>
      <c r="O32" s="114"/>
      <c r="P32" s="11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0"/>
      <c r="K33" s="12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3" t="s">
        <v>3</v>
      </c>
      <c r="K34" s="154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9" t="s">
        <v>1</v>
      </c>
      <c r="K35" s="150"/>
      <c r="L35" s="60">
        <f>G25</f>
        <v>25</v>
      </c>
      <c r="M35" s="8">
        <f t="shared" si="36"/>
        <v>0.64102564102564108</v>
      </c>
      <c r="N35" s="61">
        <f>I25</f>
        <v>109846.51999999999</v>
      </c>
      <c r="O35" s="61">
        <f>J25</f>
        <v>122110.49999999999</v>
      </c>
      <c r="P35" s="59">
        <f t="shared" si="37"/>
        <v>0.24330214027100966</v>
      </c>
    </row>
    <row r="36" spans="1:33" ht="30" customHeight="1" x14ac:dyDescent="0.25">
      <c r="A36" s="43" t="s">
        <v>19</v>
      </c>
      <c r="B36" s="12">
        <f t="shared" si="31"/>
        <v>5</v>
      </c>
      <c r="C36" s="8">
        <f t="shared" si="32"/>
        <v>0.12820512820512819</v>
      </c>
      <c r="D36" s="13">
        <f t="shared" si="33"/>
        <v>57770.990000000005</v>
      </c>
      <c r="E36" s="14">
        <f t="shared" si="34"/>
        <v>69902.880000000005</v>
      </c>
      <c r="F36" s="21">
        <f t="shared" si="35"/>
        <v>0.13927975329809933</v>
      </c>
      <c r="G36" s="25"/>
      <c r="J36" s="149" t="s">
        <v>2</v>
      </c>
      <c r="K36" s="150"/>
      <c r="L36" s="60">
        <f>L25</f>
        <v>14</v>
      </c>
      <c r="M36" s="8">
        <f t="shared" si="36"/>
        <v>0.35897435897435898</v>
      </c>
      <c r="N36" s="61">
        <f>N25</f>
        <v>323328.76</v>
      </c>
      <c r="O36" s="61">
        <f>O25</f>
        <v>379777.81</v>
      </c>
      <c r="P36" s="59">
        <f t="shared" si="37"/>
        <v>0.75669785972899029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9" t="s">
        <v>34</v>
      </c>
      <c r="K37" s="150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9" t="s">
        <v>5</v>
      </c>
      <c r="K38" s="150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9" t="s">
        <v>4</v>
      </c>
      <c r="K39" s="150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2</v>
      </c>
      <c r="C40" s="8">
        <f t="shared" si="32"/>
        <v>5.128205128205128E-2</v>
      </c>
      <c r="D40" s="13">
        <f t="shared" si="33"/>
        <v>276580.34999999998</v>
      </c>
      <c r="E40" s="23">
        <f t="shared" si="34"/>
        <v>323397.09999999998</v>
      </c>
      <c r="F40" s="21">
        <f t="shared" si="35"/>
        <v>0.64436069451388489</v>
      </c>
      <c r="G40" s="25"/>
      <c r="J40" s="151" t="s">
        <v>0</v>
      </c>
      <c r="K40" s="152"/>
      <c r="L40" s="83">
        <f>SUM(L34:L39)</f>
        <v>39</v>
      </c>
      <c r="M40" s="17">
        <f>SUM(M34:M39)</f>
        <v>1</v>
      </c>
      <c r="N40" s="84">
        <f>SUM(N34:N39)</f>
        <v>433175.28</v>
      </c>
      <c r="O40" s="85">
        <f>SUM(O34:O39)</f>
        <v>501888.31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24</v>
      </c>
      <c r="C41" s="8">
        <f t="shared" si="32"/>
        <v>0.61538461538461542</v>
      </c>
      <c r="D41" s="13">
        <f t="shared" si="33"/>
        <v>93418.54</v>
      </c>
      <c r="E41" s="23">
        <f t="shared" si="34"/>
        <v>103182.93</v>
      </c>
      <c r="F41" s="21">
        <f t="shared" si="35"/>
        <v>0.20558942685873674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8</v>
      </c>
      <c r="C44" s="8">
        <f t="shared" si="32"/>
        <v>0.20512820512820512</v>
      </c>
      <c r="D44" s="13">
        <f t="shared" si="39"/>
        <v>5405.4</v>
      </c>
      <c r="E44" s="14">
        <f t="shared" si="40"/>
        <v>5405.4</v>
      </c>
      <c r="F44" s="21">
        <f>IF(E44,E44/$E$46,"")</f>
        <v>1.0770125329278938E-2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39</v>
      </c>
      <c r="C46" s="17">
        <f>SUM(C34:C45)</f>
        <v>1</v>
      </c>
      <c r="D46" s="18">
        <f>SUM(D34:D45)</f>
        <v>433175.27999999997</v>
      </c>
      <c r="E46" s="18">
        <f>SUM(E34:E45)</f>
        <v>501888.31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3" zoomScale="80" zoomScaleNormal="80" workbookViewId="0">
      <selection activeCell="M44" sqref="M44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d'Educació de Barcelona (IMEB)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3" t="s">
        <v>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</row>
    <row r="11" spans="1:31" ht="30" customHeight="1" thickBot="1" x14ac:dyDescent="0.3">
      <c r="A11" s="176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8" t="s">
        <v>2</v>
      </c>
      <c r="M11" s="109"/>
      <c r="N11" s="109"/>
      <c r="O11" s="109"/>
      <c r="P11" s="109"/>
      <c r="Q11" s="140" t="s">
        <v>34</v>
      </c>
      <c r="R11" s="141"/>
      <c r="S11" s="141"/>
      <c r="T11" s="141"/>
      <c r="U11" s="142"/>
      <c r="V11" s="143" t="s">
        <v>4</v>
      </c>
      <c r="W11" s="144"/>
      <c r="X11" s="144"/>
      <c r="Y11" s="144"/>
      <c r="Z11" s="145"/>
      <c r="AA11" s="146" t="s">
        <v>5</v>
      </c>
      <c r="AB11" s="147"/>
      <c r="AC11" s="147"/>
      <c r="AD11" s="147"/>
      <c r="AE11" s="148"/>
    </row>
    <row r="12" spans="1:31" ht="39" customHeight="1" thickBot="1" x14ac:dyDescent="0.3">
      <c r="A12" s="17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16</v>
      </c>
      <c r="H13" s="20">
        <f t="shared" ref="H13:H24" si="2">IF(G13,G13/$G$25,"")</f>
        <v>0.13333333333333333</v>
      </c>
      <c r="I13" s="10">
        <f>'CONTRACTACIO 1r TR 2023'!I13+'CONTRACTACIO 2n TR 2023'!I13+'CONTRACTACIO 3r TR 2023'!I13+'CONTRACTACIO 4t TR 2023'!I13</f>
        <v>19779507.670000002</v>
      </c>
      <c r="J13" s="10">
        <f>'CONTRACTACIO 1r TR 2023'!J13+'CONTRACTACIO 2n TR 2023'!J13+'CONTRACTACIO 3r TR 2023'!J13+'CONTRACTACIO 4t TR 2023'!J13</f>
        <v>22090124.510000002</v>
      </c>
      <c r="K13" s="21">
        <f t="shared" ref="K13:K24" si="3">IF(J13,J13/$J$25,"")</f>
        <v>0.9800020132916567</v>
      </c>
      <c r="L13" s="9">
        <f>'CONTRACTACIO 1r TR 2023'!L13+'CONTRACTACIO 2n TR 2023'!L13+'CONTRACTACIO 3r TR 2023'!L13+'CONTRACTACIO 4t TR 2023'!L13</f>
        <v>3</v>
      </c>
      <c r="M13" s="20">
        <f t="shared" ref="M13:M24" si="4">IF(L13,L13/$L$25,"")</f>
        <v>7.8947368421052627E-2</v>
      </c>
      <c r="N13" s="10">
        <f>'CONTRACTACIO 1r TR 2023'!N13+'CONTRACTACIO 2n TR 2023'!N13+'CONTRACTACIO 3r TR 2023'!N13+'CONTRACTACIO 4t TR 2023'!N13</f>
        <v>586068.26</v>
      </c>
      <c r="O13" s="10">
        <f>'CONTRACTACIO 1r TR 2023'!O13+'CONTRACTACIO 2n TR 2023'!O13+'CONTRACTACIO 3r TR 2023'!O13+'CONTRACTACIO 4t TR 2023'!O13</f>
        <v>709142.6</v>
      </c>
      <c r="P13" s="21">
        <f t="shared" ref="P13:P24" si="5">IF(O13,O13/$O$25,"")</f>
        <v>0.45304094843583798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3</v>
      </c>
      <c r="H15" s="20">
        <f t="shared" si="2"/>
        <v>2.5000000000000001E-2</v>
      </c>
      <c r="I15" s="13">
        <f>'CONTRACTACIO 1r TR 2023'!I15+'CONTRACTACIO 2n TR 2023'!I15+'CONTRACTACIO 3r TR 2023'!I15+'CONTRACTACIO 4t TR 2023'!I15</f>
        <v>28919.14</v>
      </c>
      <c r="J15" s="13">
        <f>'CONTRACTACIO 1r TR 2023'!J15+'CONTRACTACIO 2n TR 2023'!J15+'CONTRACTACIO 3r TR 2023'!J15+'CONTRACTACIO 4t TR 2023'!J15</f>
        <v>34992.15</v>
      </c>
      <c r="K15" s="21">
        <f t="shared" si="3"/>
        <v>1.5523849779062943E-3</v>
      </c>
      <c r="L15" s="9">
        <f>'CONTRACTACIO 1r TR 2023'!L15+'CONTRACTACIO 2n TR 2023'!L15+'CONTRACTACIO 3r TR 2023'!L15+'CONTRACTACIO 4t TR 2023'!L15</f>
        <v>9</v>
      </c>
      <c r="M15" s="20">
        <f t="shared" si="4"/>
        <v>0.23684210526315788</v>
      </c>
      <c r="N15" s="13">
        <f>'CONTRACTACIO 1r TR 2023'!N15+'CONTRACTACIO 2n TR 2023'!N15+'CONTRACTACIO 3r TR 2023'!N15+'CONTRACTACIO 4t TR 2023'!N15</f>
        <v>83057.850000000006</v>
      </c>
      <c r="O15" s="13">
        <f>'CONTRACTACIO 1r TR 2023'!O15+'CONTRACTACIO 2n TR 2023'!O15+'CONTRACTACIO 3r TR 2023'!O15+'CONTRACTACIO 4t TR 2023'!O15</f>
        <v>100499.97</v>
      </c>
      <c r="P15" s="21">
        <f t="shared" si="5"/>
        <v>6.4205142557467662E-2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</v>
      </c>
      <c r="H18" s="20">
        <f t="shared" si="2"/>
        <v>8.3333333333333332E-3</v>
      </c>
      <c r="I18" s="13">
        <f>'CONTRACTACIO 1r TR 2023'!I18+'CONTRACTACIO 2n TR 2023'!I18+'CONTRACTACIO 3r TR 2023'!I18+'CONTRACTACIO 4t TR 2023'!I18</f>
        <v>43678</v>
      </c>
      <c r="J18" s="13">
        <f>'CONTRACTACIO 1r TR 2023'!J18+'CONTRACTACIO 2n TR 2023'!J18+'CONTRACTACIO 3r TR 2023'!J18+'CONTRACTACIO 4t TR 2023'!J18</f>
        <v>52850.38</v>
      </c>
      <c r="K18" s="21">
        <f t="shared" si="3"/>
        <v>2.3446440412675201E-3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8</v>
      </c>
      <c r="C19" s="20">
        <f t="shared" si="0"/>
        <v>0.88888888888888884</v>
      </c>
      <c r="D19" s="13">
        <f>'CONTRACTACIO 1r TR 2023'!D19+'CONTRACTACIO 2n TR 2023'!D19+'CONTRACTACIO 3r TR 2023'!D19+'CONTRACTACIO 4t TR 2023'!D19</f>
        <v>661148.93999999994</v>
      </c>
      <c r="E19" s="13">
        <f>'CONTRACTACIO 1r TR 2023'!E19+'CONTRACTACIO 2n TR 2023'!E19+'CONTRACTACIO 3r TR 2023'!E19+'CONTRACTACIO 4t TR 2023'!E19</f>
        <v>799990.21</v>
      </c>
      <c r="F19" s="21">
        <f t="shared" si="1"/>
        <v>0.94659509010737097</v>
      </c>
      <c r="G19" s="9">
        <f>'CONTRACTACIO 1r TR 2023'!G19+'CONTRACTACIO 2n TR 2023'!G19+'CONTRACTACIO 3r TR 2023'!G19+'CONTRACTACIO 4t TR 2023'!G19</f>
        <v>4</v>
      </c>
      <c r="H19" s="20">
        <f t="shared" si="2"/>
        <v>3.3333333333333333E-2</v>
      </c>
      <c r="I19" s="13">
        <f>'CONTRACTACIO 1r TR 2023'!I19+'CONTRACTACIO 2n TR 2023'!I19+'CONTRACTACIO 3r TR 2023'!I19+'CONTRACTACIO 4t TR 2023'!I19</f>
        <v>32167.920000000002</v>
      </c>
      <c r="J19" s="13">
        <f>'CONTRACTACIO 1r TR 2023'!J19+'CONTRACTACIO 2n TR 2023'!J19+'CONTRACTACIO 3r TR 2023'!J19+'CONTRACTACIO 4t TR 2023'!J19</f>
        <v>38923.18</v>
      </c>
      <c r="K19" s="21">
        <f t="shared" si="3"/>
        <v>1.726780432878309E-3</v>
      </c>
      <c r="L19" s="9">
        <f>'CONTRACTACIO 1r TR 2023'!L19+'CONTRACTACIO 2n TR 2023'!L19+'CONTRACTACIO 3r TR 2023'!L19+'CONTRACTACIO 4t TR 2023'!L19</f>
        <v>3</v>
      </c>
      <c r="M19" s="20">
        <f t="shared" si="4"/>
        <v>7.8947368421052627E-2</v>
      </c>
      <c r="N19" s="13">
        <f>'CONTRACTACIO 1r TR 2023'!N19+'CONTRACTACIO 2n TR 2023'!N19+'CONTRACTACIO 3r TR 2023'!N19+'CONTRACTACIO 4t TR 2023'!N19</f>
        <v>644919.53</v>
      </c>
      <c r="O19" s="13">
        <f>'CONTRACTACIO 1r TR 2023'!O19+'CONTRACTACIO 2n TR 2023'!O19+'CONTRACTACIO 3r TR 2023'!O19+'CONTRACTACIO 4t TR 2023'!O19</f>
        <v>707808.35</v>
      </c>
      <c r="P19" s="21">
        <f t="shared" si="5"/>
        <v>0.45218855304251299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1</v>
      </c>
      <c r="C20" s="20">
        <f t="shared" si="0"/>
        <v>0.1111111111111111</v>
      </c>
      <c r="D20" s="13">
        <f>'CONTRACTACIO 1r TR 2023'!D20+'CONTRACTACIO 2n TR 2023'!D20+'CONTRACTACIO 3r TR 2023'!D20+'CONTRACTACIO 4t TR 2023'!D20</f>
        <v>37300.639999999999</v>
      </c>
      <c r="E20" s="13">
        <f>'CONTRACTACIO 1r TR 2023'!E20+'CONTRACTACIO 2n TR 2023'!E20+'CONTRACTACIO 3r TR 2023'!E20+'CONTRACTACIO 4t TR 2023'!E20</f>
        <v>45133.77</v>
      </c>
      <c r="F20" s="21">
        <f t="shared" si="1"/>
        <v>5.3404909892629006E-2</v>
      </c>
      <c r="G20" s="9">
        <f>'CONTRACTACIO 1r TR 2023'!G20+'CONTRACTACIO 2n TR 2023'!G20+'CONTRACTACIO 3r TR 2023'!G20+'CONTRACTACIO 4t TR 2023'!G20</f>
        <v>59</v>
      </c>
      <c r="H20" s="20">
        <f t="shared" si="2"/>
        <v>0.49166666666666664</v>
      </c>
      <c r="I20" s="13">
        <f>'CONTRACTACIO 1r TR 2023'!I20+'CONTRACTACIO 2n TR 2023'!I20+'CONTRACTACIO 3r TR 2023'!I20+'CONTRACTACIO 4t TR 2023'!I20</f>
        <v>249901.93</v>
      </c>
      <c r="J20" s="13">
        <f>'CONTRACTACIO 1r TR 2023'!J20+'CONTRACTACIO 2n TR 2023'!J20+'CONTRACTACIO 3r TR 2023'!J20+'CONTRACTACIO 4t TR 2023'!J20</f>
        <v>288559.45</v>
      </c>
      <c r="K20" s="21">
        <f t="shared" si="3"/>
        <v>1.2801595655394208E-2</v>
      </c>
      <c r="L20" s="9">
        <f>'CONTRACTACIO 1r TR 2023'!L20+'CONTRACTACIO 2n TR 2023'!L20+'CONTRACTACIO 3r TR 2023'!L20+'CONTRACTACIO 4t TR 2023'!L20</f>
        <v>23</v>
      </c>
      <c r="M20" s="20">
        <f t="shared" si="4"/>
        <v>0.60526315789473684</v>
      </c>
      <c r="N20" s="13">
        <f>'CONTRACTACIO 1r TR 2023'!N20+'CONTRACTACIO 2n TR 2023'!N20+'CONTRACTACIO 3r TR 2023'!N20+'CONTRACTACIO 4t TR 2023'!N20</f>
        <v>40251.149999999994</v>
      </c>
      <c r="O20" s="13">
        <f>'CONTRACTACIO 1r TR 2023'!O20+'CONTRACTACIO 2n TR 2023'!O20+'CONTRACTACIO 3r TR 2023'!O20+'CONTRACTACIO 4t TR 2023'!O20</f>
        <v>47843.79</v>
      </c>
      <c r="P20" s="21">
        <f t="shared" si="5"/>
        <v>3.0565355964181341E-2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2</v>
      </c>
      <c r="AB20" s="20">
        <f t="shared" si="10"/>
        <v>1</v>
      </c>
      <c r="AC20" s="13">
        <f>'CONTRACTACIO 1r TR 2023'!X20+'CONTRACTACIO 2n TR 2023'!X20+'CONTRACTACIO 3r TR 2023'!X20+'CONTRACTACIO 4t TR 2023'!X20</f>
        <v>1300</v>
      </c>
      <c r="AD20" s="13">
        <f>'CONTRACTACIO 1r TR 2023'!Y20+'CONTRACTACIO 2n TR 2023'!Y20+'CONTRACTACIO 3r TR 2023'!Y20+'CONTRACTACIO 4t TR 2023'!Y20</f>
        <v>1380</v>
      </c>
      <c r="AE20" s="21">
        <f t="shared" si="11"/>
        <v>1</v>
      </c>
    </row>
    <row r="21" spans="1:31" s="42" customFormat="1" ht="39.950000000000003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50000000000003" customHeight="1" x14ac:dyDescent="0.3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37</v>
      </c>
      <c r="H23" s="66">
        <f t="shared" si="2"/>
        <v>0.30833333333333335</v>
      </c>
      <c r="I23" s="77">
        <f>'CONTRACTACIO 1r TR 2023'!I23+'CONTRACTACIO 2n TR 2023'!I23+'CONTRACTACIO 3r TR 2023'!I23+'CONTRACTACIO 4t TR 2023'!I23</f>
        <v>35447.4</v>
      </c>
      <c r="J23" s="78">
        <f>'CONTRACTACIO 1r TR 2023'!J23+'CONTRACTACIO 2n TR 2023'!J23+'CONTRACTACIO 3r TR 2023'!J23+'CONTRACTACIO 4t TR 2023'!J23</f>
        <v>35447.4</v>
      </c>
      <c r="K23" s="67">
        <f t="shared" si="3"/>
        <v>1.5725816008972178E-3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9</v>
      </c>
      <c r="C25" s="17">
        <f t="shared" si="12"/>
        <v>1</v>
      </c>
      <c r="D25" s="18">
        <f t="shared" si="12"/>
        <v>698449.58</v>
      </c>
      <c r="E25" s="18">
        <f t="shared" si="12"/>
        <v>845123.98</v>
      </c>
      <c r="F25" s="19">
        <f t="shared" si="12"/>
        <v>1</v>
      </c>
      <c r="G25" s="16">
        <f t="shared" si="12"/>
        <v>120</v>
      </c>
      <c r="H25" s="17">
        <f t="shared" si="12"/>
        <v>1</v>
      </c>
      <c r="I25" s="18">
        <f t="shared" si="12"/>
        <v>20169622.060000002</v>
      </c>
      <c r="J25" s="18">
        <f t="shared" si="12"/>
        <v>22540897.069999997</v>
      </c>
      <c r="K25" s="19">
        <f t="shared" si="12"/>
        <v>1.0000000000000002</v>
      </c>
      <c r="L25" s="16">
        <f t="shared" si="12"/>
        <v>38</v>
      </c>
      <c r="M25" s="17">
        <f t="shared" si="12"/>
        <v>1</v>
      </c>
      <c r="N25" s="18">
        <f t="shared" si="12"/>
        <v>1354296.79</v>
      </c>
      <c r="O25" s="18">
        <f t="shared" si="12"/>
        <v>1565294.71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2</v>
      </c>
      <c r="AB25" s="17">
        <f t="shared" si="12"/>
        <v>1</v>
      </c>
      <c r="AC25" s="18">
        <f t="shared" si="12"/>
        <v>1300</v>
      </c>
      <c r="AD25" s="18">
        <f t="shared" si="12"/>
        <v>1380</v>
      </c>
      <c r="AE25" s="19">
        <f t="shared" si="12"/>
        <v>1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hidden="1" customHeight="1" x14ac:dyDescent="0.3">
      <c r="A27" s="12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0" t="str">
        <f>'CONTRACTACIO 1r TR 2023'!A28:Q28</f>
        <v>https://bcnroc.ajuntament.barcelona.cat/jspui/bitstream/11703/128073/5/GM_pressupost-general_2023.pdf#page=269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4" t="s">
        <v>36</v>
      </c>
      <c r="B29" s="124"/>
      <c r="C29" s="124"/>
      <c r="D29" s="124"/>
      <c r="E29" s="124"/>
      <c r="F29" s="124"/>
      <c r="G29" s="124"/>
      <c r="H29" s="12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5" t="s">
        <v>10</v>
      </c>
      <c r="B31" s="158" t="s">
        <v>17</v>
      </c>
      <c r="C31" s="159"/>
      <c r="D31" s="159"/>
      <c r="E31" s="159"/>
      <c r="F31" s="160"/>
      <c r="G31" s="25"/>
      <c r="H31" s="54"/>
      <c r="I31" s="54"/>
      <c r="J31" s="164" t="s">
        <v>15</v>
      </c>
      <c r="K31" s="165"/>
      <c r="L31" s="158" t="s">
        <v>16</v>
      </c>
      <c r="M31" s="159"/>
      <c r="N31" s="159"/>
      <c r="O31" s="159"/>
      <c r="P31" s="160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6"/>
      <c r="B32" s="161"/>
      <c r="C32" s="162"/>
      <c r="D32" s="162"/>
      <c r="E32" s="162"/>
      <c r="F32" s="163"/>
      <c r="G32" s="25"/>
      <c r="J32" s="166"/>
      <c r="K32" s="167"/>
      <c r="L32" s="170"/>
      <c r="M32" s="171"/>
      <c r="N32" s="171"/>
      <c r="O32" s="171"/>
      <c r="P32" s="17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7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8"/>
      <c r="K33" s="169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19</v>
      </c>
      <c r="C34" s="8">
        <f t="shared" ref="C34:C40" si="14">IF(B34,B34/$B$46,"")</f>
        <v>0.11242603550295859</v>
      </c>
      <c r="D34" s="10">
        <f t="shared" ref="D34:D43" si="15">D13+I13+N13+S13+X13+AC13</f>
        <v>20365575.930000003</v>
      </c>
      <c r="E34" s="11">
        <f t="shared" ref="E34:E43" si="16">E13+J13+O13+T13+Y13+AD13</f>
        <v>22799267.110000003</v>
      </c>
      <c r="F34" s="21">
        <f t="shared" ref="F34:F40" si="17">IF(E34,E34/$E$46,"")</f>
        <v>0.91369955892893884</v>
      </c>
      <c r="J34" s="153" t="s">
        <v>3</v>
      </c>
      <c r="K34" s="154"/>
      <c r="L34" s="57">
        <f>B25</f>
        <v>9</v>
      </c>
      <c r="M34" s="8">
        <f t="shared" ref="M34:M39" si="18">IF(L34,L34/$L$40,"")</f>
        <v>5.3254437869822487E-2</v>
      </c>
      <c r="N34" s="58">
        <f>D25</f>
        <v>698449.58</v>
      </c>
      <c r="O34" s="58">
        <f>E25</f>
        <v>845123.98</v>
      </c>
      <c r="P34" s="59">
        <f t="shared" ref="P34:P39" si="19">IF(O34,O34/$O$40,"")</f>
        <v>3.3869045177666209E-2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9" t="s">
        <v>1</v>
      </c>
      <c r="K35" s="150"/>
      <c r="L35" s="60">
        <f>G25</f>
        <v>120</v>
      </c>
      <c r="M35" s="8">
        <f t="shared" si="18"/>
        <v>0.7100591715976331</v>
      </c>
      <c r="N35" s="61">
        <f>I25</f>
        <v>20169622.060000002</v>
      </c>
      <c r="O35" s="61">
        <f>J25</f>
        <v>22540897.069999997</v>
      </c>
      <c r="P35" s="59">
        <f t="shared" si="19"/>
        <v>0.9033451650596328</v>
      </c>
    </row>
    <row r="36" spans="1:33" s="25" customFormat="1" ht="30" customHeight="1" x14ac:dyDescent="0.25">
      <c r="A36" s="43" t="s">
        <v>19</v>
      </c>
      <c r="B36" s="12">
        <f t="shared" si="13"/>
        <v>12</v>
      </c>
      <c r="C36" s="8">
        <f t="shared" si="14"/>
        <v>7.1005917159763315E-2</v>
      </c>
      <c r="D36" s="13">
        <f t="shared" si="15"/>
        <v>111976.99</v>
      </c>
      <c r="E36" s="14">
        <f t="shared" si="16"/>
        <v>135492.12</v>
      </c>
      <c r="F36" s="21">
        <f t="shared" si="17"/>
        <v>5.4299592037345464E-3</v>
      </c>
      <c r="J36" s="149" t="s">
        <v>2</v>
      </c>
      <c r="K36" s="150"/>
      <c r="L36" s="60">
        <f>L25</f>
        <v>38</v>
      </c>
      <c r="M36" s="8">
        <f t="shared" si="18"/>
        <v>0.22485207100591717</v>
      </c>
      <c r="N36" s="61">
        <f>N25</f>
        <v>1354296.79</v>
      </c>
      <c r="O36" s="61">
        <f>O25</f>
        <v>1565294.71</v>
      </c>
      <c r="P36" s="59">
        <f t="shared" si="19"/>
        <v>6.2730485116931509E-2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9" t="s">
        <v>34</v>
      </c>
      <c r="K37" s="15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9" t="s">
        <v>5</v>
      </c>
      <c r="K38" s="150"/>
      <c r="L38" s="60">
        <f>AA25</f>
        <v>2</v>
      </c>
      <c r="M38" s="8">
        <f t="shared" si="18"/>
        <v>1.1834319526627219E-2</v>
      </c>
      <c r="N38" s="61">
        <f>AC25</f>
        <v>1300</v>
      </c>
      <c r="O38" s="61">
        <f>AD25</f>
        <v>1380</v>
      </c>
      <c r="P38" s="59">
        <f t="shared" si="19"/>
        <v>5.5304645769463752E-5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5.9171597633136093E-3</v>
      </c>
      <c r="D39" s="13">
        <f t="shared" si="15"/>
        <v>43678</v>
      </c>
      <c r="E39" s="22">
        <f t="shared" si="16"/>
        <v>52850.38</v>
      </c>
      <c r="F39" s="21">
        <f t="shared" si="17"/>
        <v>2.1180228584648923E-3</v>
      </c>
      <c r="G39" s="25"/>
      <c r="H39" s="25"/>
      <c r="I39" s="25"/>
      <c r="J39" s="149" t="s">
        <v>4</v>
      </c>
      <c r="K39" s="150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15</v>
      </c>
      <c r="C40" s="8">
        <f t="shared" si="14"/>
        <v>8.8757396449704137E-2</v>
      </c>
      <c r="D40" s="13">
        <f t="shared" si="15"/>
        <v>1338236.3900000001</v>
      </c>
      <c r="E40" s="23">
        <f t="shared" si="16"/>
        <v>1546721.74</v>
      </c>
      <c r="F40" s="21">
        <f t="shared" si="17"/>
        <v>6.1986157923643911E-2</v>
      </c>
      <c r="G40" s="25"/>
      <c r="H40" s="25"/>
      <c r="I40" s="25"/>
      <c r="J40" s="151" t="s">
        <v>0</v>
      </c>
      <c r="K40" s="152"/>
      <c r="L40" s="83">
        <f>SUM(L34:L39)</f>
        <v>169</v>
      </c>
      <c r="M40" s="17">
        <f>SUM(M34:M39)</f>
        <v>1</v>
      </c>
      <c r="N40" s="84">
        <f>SUM(N34:N39)</f>
        <v>22223668.43</v>
      </c>
      <c r="O40" s="85">
        <f>SUM(O34:O39)</f>
        <v>24952695.759999998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85</v>
      </c>
      <c r="C41" s="8">
        <f>IF(B41,B41/$B$46,"")</f>
        <v>0.50295857988165682</v>
      </c>
      <c r="D41" s="13">
        <f t="shared" si="15"/>
        <v>328753.71999999997</v>
      </c>
      <c r="E41" s="23">
        <f t="shared" si="16"/>
        <v>382917.01</v>
      </c>
      <c r="F41" s="21">
        <f>IF(E41,E41/$E$46,"")</f>
        <v>1.5345717099385658E-2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37</v>
      </c>
      <c r="C44" s="8">
        <f>IF(B44,B44/$B$46,"")</f>
        <v>0.21893491124260356</v>
      </c>
      <c r="D44" s="13">
        <f t="shared" ref="D44" si="21">D23+I23+N23+S23+X23+AC23</f>
        <v>35447.4</v>
      </c>
      <c r="E44" s="14">
        <f t="shared" ref="E44" si="22">E23+J23+O23+T23+Y23+AD23</f>
        <v>35447.4</v>
      </c>
      <c r="F44" s="21">
        <f>IF(E44,E44/$E$46,"")</f>
        <v>1.4205839858322385E-3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169</v>
      </c>
      <c r="C46" s="17">
        <f>SUM(C34:C45)</f>
        <v>1</v>
      </c>
      <c r="D46" s="18">
        <f>SUM(D34:D45)</f>
        <v>22223668.43</v>
      </c>
      <c r="E46" s="18">
        <f>SUM(E34:E45)</f>
        <v>24952695.760000002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2024-03-14T11:55:54Z</dcterms:modified>
</cp:coreProperties>
</file>