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8930" windowHeight="6600" tabRatio="700" activeTab="3"/>
  </bookViews>
  <sheets>
    <sheet name="CONTRACTACIO 1r TR 2023" sheetId="1" r:id="rId1"/>
    <sheet name="CONTRACTACIO 2n TR 2023" sheetId="4" r:id="rId2"/>
    <sheet name="CONTRACTACIO 3r TR 2023" sheetId="5" r:id="rId3"/>
    <sheet name="CONTRACTACIO 4t TR 2023" sheetId="6" r:id="rId4"/>
    <sheet name="2023 - CONTRACTACIÓ ANUAL" sheetId="7" r:id="rId5"/>
  </sheets>
  <definedNames>
    <definedName name="_xlnm.Print_Area" localSheetId="4">'2023 - CONTRACTACIÓ ANUAL'!$A$1:$AE$49</definedName>
    <definedName name="_xlnm.Print_Area" localSheetId="0">'CONTRACTACIO 1r TR 2023'!$A$1:$AE$46</definedName>
    <definedName name="_xlnm.Print_Area" localSheetId="1">'CONTRACTACIO 2n TR 2023'!$A$1:$AE$46</definedName>
    <definedName name="_xlnm.Print_Area" localSheetId="2">'CONTRACTACIO 3r TR 2023'!$A$1:$AE$46</definedName>
    <definedName name="_xlnm.Print_Area" localSheetId="3">'CONTRACTACIO 4t TR 2023'!$A$1:$AE$46</definedName>
  </definedNames>
  <calcPr calcId="145621"/>
</workbook>
</file>

<file path=xl/calcChain.xml><?xml version="1.0" encoding="utf-8"?>
<calcChain xmlns="http://schemas.openxmlformats.org/spreadsheetml/2006/main">
  <c r="A28" i="7" l="1"/>
  <c r="A28" i="6"/>
  <c r="A28" i="5"/>
  <c r="A28" i="4"/>
  <c r="A27" i="7"/>
  <c r="A27" i="6"/>
  <c r="A27" i="5"/>
  <c r="A27" i="4"/>
  <c r="E44" i="6" l="1"/>
  <c r="F44" i="6"/>
  <c r="D44" i="6"/>
  <c r="B44" i="6"/>
  <c r="C44" i="6"/>
  <c r="E44" i="5"/>
  <c r="F44" i="5"/>
  <c r="D44" i="5"/>
  <c r="B44" i="5"/>
  <c r="C44" i="5"/>
  <c r="E44" i="4"/>
  <c r="F44" i="4"/>
  <c r="D44" i="4"/>
  <c r="B44" i="4"/>
  <c r="C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/>
  <c r="AC23" i="7"/>
  <c r="AA23" i="7"/>
  <c r="AB23" i="7"/>
  <c r="Y23" i="7"/>
  <c r="Z23" i="7"/>
  <c r="X23" i="7"/>
  <c r="V23" i="7"/>
  <c r="W23" i="7"/>
  <c r="T23" i="7"/>
  <c r="U23" i="7"/>
  <c r="S23" i="7"/>
  <c r="Q23" i="7"/>
  <c r="R23" i="7"/>
  <c r="O23" i="7"/>
  <c r="P23" i="7"/>
  <c r="N23" i="7"/>
  <c r="L23" i="7"/>
  <c r="M23" i="7"/>
  <c r="J23" i="7"/>
  <c r="K23" i="7"/>
  <c r="I23" i="7"/>
  <c r="G23" i="7"/>
  <c r="H23" i="7"/>
  <c r="E23" i="7"/>
  <c r="D23" i="7"/>
  <c r="B23" i="7"/>
  <c r="E44" i="7"/>
  <c r="F44" i="7"/>
  <c r="D44" i="7"/>
  <c r="B44" i="7"/>
  <c r="C44" i="7"/>
  <c r="B8" i="7"/>
  <c r="B8" i="6"/>
  <c r="B8" i="5"/>
  <c r="B8" i="4"/>
  <c r="AD22" i="7"/>
  <c r="AE22" i="7"/>
  <c r="AC22" i="7"/>
  <c r="AA22" i="7"/>
  <c r="AB22" i="7"/>
  <c r="Y22" i="7"/>
  <c r="Z22" i="7"/>
  <c r="X22" i="7"/>
  <c r="V22" i="7"/>
  <c r="W22" i="7"/>
  <c r="T22" i="7"/>
  <c r="U22" i="7"/>
  <c r="S22" i="7"/>
  <c r="Q22" i="7"/>
  <c r="R22" i="7"/>
  <c r="O22" i="7"/>
  <c r="P22" i="7"/>
  <c r="N22" i="7"/>
  <c r="L22" i="7"/>
  <c r="M22" i="7"/>
  <c r="J22" i="7"/>
  <c r="I22" i="7"/>
  <c r="G22" i="7"/>
  <c r="E22" i="7"/>
  <c r="D22" i="7"/>
  <c r="B22" i="7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B43" i="7"/>
  <c r="D43" i="7"/>
  <c r="E43" i="7"/>
  <c r="C13" i="4"/>
  <c r="B25" i="1"/>
  <c r="B16" i="7"/>
  <c r="C16" i="7"/>
  <c r="D16" i="7"/>
  <c r="J24" i="7"/>
  <c r="E24" i="7"/>
  <c r="O24" i="7"/>
  <c r="P24" i="7"/>
  <c r="T24" i="7"/>
  <c r="U24" i="7"/>
  <c r="Y24" i="7"/>
  <c r="Z24" i="7"/>
  <c r="AD24" i="7"/>
  <c r="AE24" i="7"/>
  <c r="E13" i="7"/>
  <c r="J13" i="7"/>
  <c r="O13" i="7"/>
  <c r="T13" i="7"/>
  <c r="Y13" i="7"/>
  <c r="Z13" i="7"/>
  <c r="AD13" i="7"/>
  <c r="AE13" i="7"/>
  <c r="E20" i="7"/>
  <c r="J20" i="7"/>
  <c r="O20" i="7"/>
  <c r="AD20" i="7"/>
  <c r="T20" i="7"/>
  <c r="U20" i="7"/>
  <c r="Y20" i="7"/>
  <c r="E21" i="7"/>
  <c r="J21" i="7"/>
  <c r="O21" i="7"/>
  <c r="AD21" i="7"/>
  <c r="T21" i="7"/>
  <c r="U21" i="7"/>
  <c r="Y21" i="7"/>
  <c r="J14" i="7"/>
  <c r="O14" i="7"/>
  <c r="E14" i="7"/>
  <c r="T14" i="7"/>
  <c r="U14" i="7"/>
  <c r="Y14" i="7"/>
  <c r="AD14" i="7"/>
  <c r="AE14" i="7"/>
  <c r="J15" i="7"/>
  <c r="O15" i="7"/>
  <c r="E15" i="7"/>
  <c r="T15" i="7"/>
  <c r="U15" i="7"/>
  <c r="Y15" i="7"/>
  <c r="Z15" i="7"/>
  <c r="AD15" i="7"/>
  <c r="AE15" i="7"/>
  <c r="J16" i="7"/>
  <c r="O16" i="7"/>
  <c r="E16" i="7"/>
  <c r="F16" i="7"/>
  <c r="T16" i="7"/>
  <c r="Y16" i="7"/>
  <c r="AD16" i="7"/>
  <c r="J17" i="7"/>
  <c r="K17" i="7" s="1"/>
  <c r="O17" i="7"/>
  <c r="E17" i="7"/>
  <c r="F17" i="7"/>
  <c r="T17" i="7"/>
  <c r="U17" i="7"/>
  <c r="Y17" i="7"/>
  <c r="Z17" i="7"/>
  <c r="AD17" i="7"/>
  <c r="J18" i="7"/>
  <c r="O18" i="7"/>
  <c r="AD18" i="7"/>
  <c r="E18" i="7"/>
  <c r="T18" i="7"/>
  <c r="Y18" i="7"/>
  <c r="Z18" i="7"/>
  <c r="J19" i="7"/>
  <c r="O19" i="7"/>
  <c r="AD19" i="7"/>
  <c r="E19" i="7"/>
  <c r="F19" i="7"/>
  <c r="T19" i="7"/>
  <c r="U19" i="7"/>
  <c r="Y19" i="7"/>
  <c r="Z19" i="7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I14" i="7"/>
  <c r="N14" i="7"/>
  <c r="D14" i="7"/>
  <c r="S14" i="7"/>
  <c r="X14" i="7"/>
  <c r="AC14" i="7"/>
  <c r="I15" i="7"/>
  <c r="D36" i="7" s="1"/>
  <c r="N15" i="7"/>
  <c r="D15" i="7"/>
  <c r="S15" i="7"/>
  <c r="X15" i="7"/>
  <c r="AC15" i="7"/>
  <c r="I17" i="7"/>
  <c r="D38" i="7" s="1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L24" i="7"/>
  <c r="M24" i="7"/>
  <c r="Q24" i="7"/>
  <c r="R24" i="7"/>
  <c r="V24" i="7"/>
  <c r="W24" i="7"/>
  <c r="AA24" i="7"/>
  <c r="AB24" i="7"/>
  <c r="G16" i="7"/>
  <c r="L16" i="7"/>
  <c r="Q16" i="7"/>
  <c r="V16" i="7"/>
  <c r="W16" i="7"/>
  <c r="AA16" i="7"/>
  <c r="AB16" i="7"/>
  <c r="B13" i="7"/>
  <c r="G13" i="7"/>
  <c r="L13" i="7"/>
  <c r="Q13" i="7"/>
  <c r="V13" i="7"/>
  <c r="W13" i="7"/>
  <c r="AA13" i="7"/>
  <c r="AB13" i="7"/>
  <c r="B20" i="7"/>
  <c r="G20" i="7"/>
  <c r="L20" i="7"/>
  <c r="AA20" i="7"/>
  <c r="Q20" i="7"/>
  <c r="R20" i="7"/>
  <c r="V20" i="7"/>
  <c r="B21" i="7"/>
  <c r="C21" i="7"/>
  <c r="G21" i="7"/>
  <c r="L21" i="7"/>
  <c r="M21" i="7"/>
  <c r="AA21" i="7"/>
  <c r="AB21" i="7"/>
  <c r="Q21" i="7"/>
  <c r="R21" i="7"/>
  <c r="V21" i="7"/>
  <c r="W21" i="7"/>
  <c r="G14" i="7"/>
  <c r="L14" i="7"/>
  <c r="B35" i="7" s="1"/>
  <c r="B14" i="7"/>
  <c r="Q14" i="7"/>
  <c r="R14" i="7"/>
  <c r="V14" i="7"/>
  <c r="W14" i="7"/>
  <c r="AA14" i="7"/>
  <c r="AB14" i="7"/>
  <c r="G15" i="7"/>
  <c r="L15" i="7"/>
  <c r="B15" i="7"/>
  <c r="Q15" i="7"/>
  <c r="V15" i="7"/>
  <c r="W15" i="7"/>
  <c r="AA15" i="7"/>
  <c r="AB15" i="7"/>
  <c r="G17" i="7"/>
  <c r="H17" i="7"/>
  <c r="L17" i="7"/>
  <c r="M17" i="7"/>
  <c r="B17" i="7"/>
  <c r="C17" i="7"/>
  <c r="Q17" i="7"/>
  <c r="V17" i="7"/>
  <c r="W17" i="7"/>
  <c r="AA17" i="7"/>
  <c r="G18" i="7"/>
  <c r="L18" i="7"/>
  <c r="AA18" i="7"/>
  <c r="B18" i="7"/>
  <c r="Q18" i="7"/>
  <c r="R18" i="7"/>
  <c r="V18" i="7"/>
  <c r="W18" i="7"/>
  <c r="G19" i="7"/>
  <c r="L19" i="7"/>
  <c r="AA19" i="7"/>
  <c r="B19" i="7"/>
  <c r="C19" i="7"/>
  <c r="Q19" i="7"/>
  <c r="R19" i="7"/>
  <c r="V19" i="7"/>
  <c r="W19" i="7"/>
  <c r="U18" i="7"/>
  <c r="R15" i="7"/>
  <c r="J25" i="6"/>
  <c r="K20" i="6"/>
  <c r="E25" i="6"/>
  <c r="O25" i="6"/>
  <c r="O36" i="6" s="1"/>
  <c r="Y25" i="6"/>
  <c r="O38" i="6" s="1"/>
  <c r="T25" i="6"/>
  <c r="O37" i="6"/>
  <c r="AD25" i="6"/>
  <c r="O39" i="6"/>
  <c r="P39" i="6"/>
  <c r="I25" i="6"/>
  <c r="N35" i="6" s="1"/>
  <c r="D25" i="6"/>
  <c r="N34" i="6"/>
  <c r="N25" i="6"/>
  <c r="N36" i="6" s="1"/>
  <c r="X25" i="6"/>
  <c r="N38" i="6" s="1"/>
  <c r="S25" i="6"/>
  <c r="N37" i="6"/>
  <c r="AC25" i="6"/>
  <c r="N39" i="6"/>
  <c r="G25" i="6"/>
  <c r="H13" i="6" s="1"/>
  <c r="H15" i="6"/>
  <c r="B25" i="6"/>
  <c r="L25" i="6"/>
  <c r="L36" i="6" s="1"/>
  <c r="V25" i="6"/>
  <c r="L38" i="6" s="1"/>
  <c r="Q25" i="6"/>
  <c r="L37" i="6"/>
  <c r="AA25" i="6"/>
  <c r="L39" i="6"/>
  <c r="M39" i="6"/>
  <c r="E45" i="6"/>
  <c r="E34" i="6"/>
  <c r="E35" i="6"/>
  <c r="E36" i="6"/>
  <c r="E37" i="6"/>
  <c r="E38" i="6"/>
  <c r="F38" i="6"/>
  <c r="E39" i="6"/>
  <c r="E40" i="6"/>
  <c r="E41" i="6"/>
  <c r="E42" i="6"/>
  <c r="D45" i="6"/>
  <c r="D34" i="6"/>
  <c r="D35" i="6"/>
  <c r="D36" i="6"/>
  <c r="D37" i="6"/>
  <c r="D38" i="6"/>
  <c r="D39" i="6"/>
  <c r="D40" i="6"/>
  <c r="D41" i="6"/>
  <c r="D42" i="6"/>
  <c r="B45" i="6"/>
  <c r="B42" i="6"/>
  <c r="B34" i="6"/>
  <c r="B35" i="6"/>
  <c r="B36" i="6"/>
  <c r="B37" i="6"/>
  <c r="B38" i="6"/>
  <c r="C38" i="6"/>
  <c r="B39" i="6"/>
  <c r="B40" i="6"/>
  <c r="B41" i="6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6" i="6"/>
  <c r="P21" i="6"/>
  <c r="P2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/>
  <c r="AC25" i="5"/>
  <c r="N39" i="5"/>
  <c r="AA25" i="5"/>
  <c r="L39" i="5"/>
  <c r="E25" i="5"/>
  <c r="O34" i="5"/>
  <c r="J25" i="5"/>
  <c r="K14" i="5" s="1"/>
  <c r="O25" i="5"/>
  <c r="O36" i="5" s="1"/>
  <c r="T25" i="5"/>
  <c r="O37" i="5"/>
  <c r="Y25" i="5"/>
  <c r="Z18" i="5"/>
  <c r="D25" i="5"/>
  <c r="N34" i="5"/>
  <c r="I25" i="5"/>
  <c r="N35" i="5" s="1"/>
  <c r="N25" i="5"/>
  <c r="N36" i="5" s="1"/>
  <c r="S25" i="5"/>
  <c r="N37" i="5"/>
  <c r="X25" i="5"/>
  <c r="N38" i="5"/>
  <c r="B25" i="5"/>
  <c r="L34" i="5"/>
  <c r="G25" i="5"/>
  <c r="H19" i="5" s="1"/>
  <c r="L25" i="5"/>
  <c r="L36" i="5" s="1"/>
  <c r="Q25" i="5"/>
  <c r="L37" i="5"/>
  <c r="V25" i="5"/>
  <c r="L38" i="5" s="1"/>
  <c r="E34" i="5"/>
  <c r="E35" i="5"/>
  <c r="E36" i="5"/>
  <c r="F36" i="5" s="1"/>
  <c r="E41" i="5"/>
  <c r="E42" i="5"/>
  <c r="E39" i="5"/>
  <c r="E40" i="5"/>
  <c r="E45" i="5"/>
  <c r="E37" i="5"/>
  <c r="E38" i="5"/>
  <c r="F38" i="5"/>
  <c r="D34" i="5"/>
  <c r="D35" i="5"/>
  <c r="D36" i="5"/>
  <c r="D41" i="5"/>
  <c r="D46" i="5" s="1"/>
  <c r="D42" i="5"/>
  <c r="D39" i="5"/>
  <c r="D40" i="5"/>
  <c r="D45" i="5"/>
  <c r="D37" i="5"/>
  <c r="D38" i="5"/>
  <c r="B34" i="5"/>
  <c r="B35" i="5"/>
  <c r="B36" i="5"/>
  <c r="B41" i="5"/>
  <c r="B42" i="5"/>
  <c r="B45" i="5"/>
  <c r="B39" i="5"/>
  <c r="B40" i="5"/>
  <c r="B37" i="5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25" i="5" s="1"/>
  <c r="Z14" i="5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P20" i="5"/>
  <c r="M15" i="5"/>
  <c r="M16" i="5"/>
  <c r="M17" i="5"/>
  <c r="M18" i="5"/>
  <c r="M19" i="5"/>
  <c r="M21" i="5"/>
  <c r="K16" i="5"/>
  <c r="K17" i="5"/>
  <c r="H16" i="5"/>
  <c r="H17" i="5"/>
  <c r="H21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E37" i="4"/>
  <c r="E38" i="4"/>
  <c r="E39" i="4"/>
  <c r="E40" i="4"/>
  <c r="E41" i="4"/>
  <c r="E42" i="4"/>
  <c r="D45" i="4"/>
  <c r="B45" i="4"/>
  <c r="B42" i="4"/>
  <c r="B34" i="4"/>
  <c r="B35" i="4"/>
  <c r="B36" i="4"/>
  <c r="B37" i="4"/>
  <c r="C37" i="4"/>
  <c r="B38" i="4"/>
  <c r="B39" i="4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/>
  <c r="P39" i="4"/>
  <c r="AC25" i="4"/>
  <c r="N39" i="4"/>
  <c r="AB13" i="4"/>
  <c r="AB14" i="4"/>
  <c r="AB15" i="4"/>
  <c r="AB16" i="4"/>
  <c r="AB17" i="4"/>
  <c r="AB18" i="4"/>
  <c r="AB19" i="4"/>
  <c r="AB20" i="4"/>
  <c r="AB21" i="4"/>
  <c r="AB24" i="4"/>
  <c r="AA25" i="4"/>
  <c r="Z13" i="4"/>
  <c r="Z14" i="4"/>
  <c r="Z15" i="4"/>
  <c r="Z16" i="4"/>
  <c r="Z18" i="4"/>
  <c r="Z19" i="4"/>
  <c r="Y25" i="4"/>
  <c r="Z20" i="4"/>
  <c r="Z24" i="4"/>
  <c r="X25" i="4"/>
  <c r="N38" i="4" s="1"/>
  <c r="W13" i="4"/>
  <c r="W14" i="4"/>
  <c r="W15" i="4"/>
  <c r="W16" i="4"/>
  <c r="W18" i="4"/>
  <c r="W19" i="4"/>
  <c r="V25" i="4"/>
  <c r="L38" i="4" s="1"/>
  <c r="W21" i="4"/>
  <c r="W24" i="4"/>
  <c r="T25" i="4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R13" i="4"/>
  <c r="R14" i="4"/>
  <c r="R15" i="4"/>
  <c r="R16" i="4"/>
  <c r="R17" i="4"/>
  <c r="R18" i="4"/>
  <c r="R19" i="4"/>
  <c r="R20" i="4"/>
  <c r="R21" i="4"/>
  <c r="R24" i="4"/>
  <c r="O25" i="4"/>
  <c r="P14" i="4" s="1"/>
  <c r="P19" i="4"/>
  <c r="P17" i="4"/>
  <c r="P24" i="4"/>
  <c r="N25" i="4"/>
  <c r="N36" i="4" s="1"/>
  <c r="L25" i="4"/>
  <c r="M18" i="4" s="1"/>
  <c r="M15" i="4"/>
  <c r="M16" i="4"/>
  <c r="M17" i="4"/>
  <c r="M21" i="4"/>
  <c r="M24" i="4"/>
  <c r="J25" i="4"/>
  <c r="K13" i="4" s="1"/>
  <c r="K16" i="4"/>
  <c r="K17" i="4"/>
  <c r="I25" i="4"/>
  <c r="N35" i="4" s="1"/>
  <c r="G25" i="4"/>
  <c r="H18" i="4" s="1"/>
  <c r="H16" i="4"/>
  <c r="H17" i="4"/>
  <c r="E25" i="4"/>
  <c r="F18" i="4"/>
  <c r="F13" i="4"/>
  <c r="F16" i="4"/>
  <c r="F17" i="4"/>
  <c r="F19" i="4"/>
  <c r="F21" i="4"/>
  <c r="F24" i="4"/>
  <c r="D25" i="4"/>
  <c r="N34" i="4"/>
  <c r="B25" i="4"/>
  <c r="L34" i="4"/>
  <c r="C16" i="4"/>
  <c r="C17" i="4"/>
  <c r="C19" i="4"/>
  <c r="C21" i="4"/>
  <c r="C24" i="4"/>
  <c r="O37" i="4"/>
  <c r="L39" i="4"/>
  <c r="M39" i="4"/>
  <c r="D34" i="4"/>
  <c r="D35" i="4"/>
  <c r="D36" i="4"/>
  <c r="D37" i="4"/>
  <c r="D38" i="4"/>
  <c r="D39" i="4"/>
  <c r="D40" i="4"/>
  <c r="D41" i="4"/>
  <c r="D42" i="4"/>
  <c r="J25" i="1"/>
  <c r="O35" i="1" s="1"/>
  <c r="K22" i="1"/>
  <c r="O25" i="1"/>
  <c r="O36" i="1" s="1"/>
  <c r="E25" i="1"/>
  <c r="Y25" i="1"/>
  <c r="O38" i="1" s="1"/>
  <c r="I25" i="1"/>
  <c r="N35" i="1" s="1"/>
  <c r="N25" i="1"/>
  <c r="N36" i="1" s="1"/>
  <c r="D25" i="1"/>
  <c r="N34" i="1"/>
  <c r="X25" i="1"/>
  <c r="N38" i="1" s="1"/>
  <c r="G25" i="1"/>
  <c r="H19" i="1" s="1"/>
  <c r="H22" i="1"/>
  <c r="L25" i="1"/>
  <c r="M20" i="1" s="1"/>
  <c r="V25" i="1"/>
  <c r="L38" i="1" s="1"/>
  <c r="Q25" i="1"/>
  <c r="L37" i="1"/>
  <c r="M37" i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21" i="1"/>
  <c r="P20" i="1"/>
  <c r="P19" i="1"/>
  <c r="P18" i="1"/>
  <c r="P17" i="1"/>
  <c r="P15" i="1"/>
  <c r="P14" i="1"/>
  <c r="M24" i="1"/>
  <c r="M21" i="1"/>
  <c r="M19" i="1"/>
  <c r="M18" i="1"/>
  <c r="M17" i="1"/>
  <c r="M16" i="1"/>
  <c r="M15" i="1"/>
  <c r="M14" i="1"/>
  <c r="K24" i="1"/>
  <c r="K20" i="1"/>
  <c r="K19" i="1"/>
  <c r="K18" i="1"/>
  <c r="K17" i="1"/>
  <c r="K16" i="1"/>
  <c r="K15" i="1"/>
  <c r="K14" i="1"/>
  <c r="H21" i="1"/>
  <c r="H17" i="1"/>
  <c r="H15" i="1"/>
  <c r="C24" i="1"/>
  <c r="C21" i="1"/>
  <c r="C20" i="1"/>
  <c r="C19" i="1"/>
  <c r="C18" i="1"/>
  <c r="C17" i="1"/>
  <c r="C16" i="1"/>
  <c r="C15" i="1"/>
  <c r="C14" i="1"/>
  <c r="E45" i="1"/>
  <c r="E42" i="1"/>
  <c r="E34" i="1"/>
  <c r="E41" i="1"/>
  <c r="E35" i="1"/>
  <c r="E36" i="1"/>
  <c r="E37" i="1"/>
  <c r="E38" i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34" i="1"/>
  <c r="B41" i="1"/>
  <c r="B35" i="1"/>
  <c r="B36" i="1"/>
  <c r="B37" i="1"/>
  <c r="B38" i="1"/>
  <c r="C38" i="1"/>
  <c r="B39" i="1"/>
  <c r="B40" i="1"/>
  <c r="AE13" i="1"/>
  <c r="AD25" i="1"/>
  <c r="AE16" i="1"/>
  <c r="AC25" i="1"/>
  <c r="N39" i="1"/>
  <c r="AB13" i="1"/>
  <c r="AA25" i="1"/>
  <c r="L39" i="1"/>
  <c r="M39" i="1"/>
  <c r="Z13" i="1"/>
  <c r="W13" i="1"/>
  <c r="W25" i="1" s="1"/>
  <c r="U13" i="1"/>
  <c r="U14" i="1"/>
  <c r="U15" i="1"/>
  <c r="U16" i="1"/>
  <c r="U17" i="1"/>
  <c r="U18" i="1"/>
  <c r="U19" i="1"/>
  <c r="U20" i="1"/>
  <c r="U21" i="1"/>
  <c r="T25" i="1"/>
  <c r="O37" i="1"/>
  <c r="S25" i="1"/>
  <c r="N37" i="1"/>
  <c r="R13" i="1"/>
  <c r="P13" i="1"/>
  <c r="M13" i="1"/>
  <c r="K13" i="1"/>
  <c r="F14" i="1"/>
  <c r="F15" i="1"/>
  <c r="F16" i="1"/>
  <c r="F17" i="1"/>
  <c r="F18" i="1"/>
  <c r="F19" i="1"/>
  <c r="F21" i="1"/>
  <c r="P16" i="1"/>
  <c r="P16" i="5"/>
  <c r="P16" i="4"/>
  <c r="O39" i="1"/>
  <c r="AE16" i="7"/>
  <c r="L37" i="4"/>
  <c r="F22" i="1"/>
  <c r="F23" i="1"/>
  <c r="F24" i="1"/>
  <c r="C22" i="1"/>
  <c r="C23" i="1"/>
  <c r="L36" i="1"/>
  <c r="AE25" i="1"/>
  <c r="R25" i="1"/>
  <c r="AB25" i="1"/>
  <c r="O34" i="6"/>
  <c r="F22" i="6"/>
  <c r="L34" i="6"/>
  <c r="C22" i="6"/>
  <c r="R25" i="4"/>
  <c r="D46" i="1"/>
  <c r="F45" i="1"/>
  <c r="H20" i="6"/>
  <c r="M18" i="6"/>
  <c r="M13" i="6"/>
  <c r="P19" i="6"/>
  <c r="P14" i="6"/>
  <c r="Z21" i="6"/>
  <c r="L35" i="6"/>
  <c r="H22" i="6"/>
  <c r="O35" i="6"/>
  <c r="K22" i="6"/>
  <c r="AB25" i="6"/>
  <c r="AE25" i="6"/>
  <c r="AB25" i="5"/>
  <c r="L35" i="5"/>
  <c r="M39" i="5"/>
  <c r="H22" i="5"/>
  <c r="O38" i="5"/>
  <c r="O35" i="5"/>
  <c r="K22" i="5"/>
  <c r="U25" i="5"/>
  <c r="M14" i="4"/>
  <c r="P21" i="4"/>
  <c r="AE25" i="4"/>
  <c r="H19" i="4"/>
  <c r="H22" i="4"/>
  <c r="K22" i="4"/>
  <c r="Z21" i="4"/>
  <c r="U25" i="4"/>
  <c r="AB25" i="4"/>
  <c r="L34" i="1"/>
  <c r="F20" i="1"/>
  <c r="O34" i="1"/>
  <c r="F13" i="1"/>
  <c r="C13" i="1"/>
  <c r="K21" i="1"/>
  <c r="H16" i="1"/>
  <c r="H24" i="1"/>
  <c r="Z25" i="1"/>
  <c r="U25" i="1"/>
  <c r="B46" i="1"/>
  <c r="C35" i="1" s="1"/>
  <c r="X25" i="7"/>
  <c r="N39" i="7"/>
  <c r="Z18" i="6"/>
  <c r="C20" i="6"/>
  <c r="C13" i="6"/>
  <c r="F14" i="6"/>
  <c r="K15" i="6"/>
  <c r="R16" i="6"/>
  <c r="R25" i="6"/>
  <c r="U16" i="6"/>
  <c r="U13" i="6"/>
  <c r="U25" i="6"/>
  <c r="H24" i="6"/>
  <c r="K19" i="6"/>
  <c r="K14" i="6"/>
  <c r="K18" i="6"/>
  <c r="K21" i="6"/>
  <c r="K13" i="6"/>
  <c r="T25" i="7"/>
  <c r="O37" i="7"/>
  <c r="F13" i="6"/>
  <c r="W19" i="6"/>
  <c r="W18" i="6"/>
  <c r="K24" i="6"/>
  <c r="F43" i="6"/>
  <c r="H14" i="5"/>
  <c r="H24" i="5"/>
  <c r="H18" i="5"/>
  <c r="K15" i="5"/>
  <c r="K18" i="5"/>
  <c r="K21" i="5"/>
  <c r="P15" i="5"/>
  <c r="P18" i="5"/>
  <c r="P13" i="5"/>
  <c r="P19" i="5"/>
  <c r="P14" i="5"/>
  <c r="H15" i="5"/>
  <c r="W18" i="5"/>
  <c r="W25" i="5" s="1"/>
  <c r="R16" i="5"/>
  <c r="R25" i="5"/>
  <c r="H13" i="5"/>
  <c r="H20" i="5"/>
  <c r="K19" i="5"/>
  <c r="K20" i="5"/>
  <c r="C14" i="5"/>
  <c r="C13" i="5"/>
  <c r="E25" i="7"/>
  <c r="F23" i="7"/>
  <c r="F43" i="5"/>
  <c r="AE21" i="5"/>
  <c r="AE20" i="5"/>
  <c r="C20" i="5"/>
  <c r="F21" i="5"/>
  <c r="F20" i="5"/>
  <c r="P21" i="5"/>
  <c r="E42" i="7"/>
  <c r="C43" i="6"/>
  <c r="B36" i="7"/>
  <c r="S25" i="7"/>
  <c r="N37" i="7"/>
  <c r="V25" i="7"/>
  <c r="D39" i="7"/>
  <c r="Y25" i="7"/>
  <c r="Z20" i="7"/>
  <c r="P15" i="4"/>
  <c r="H15" i="4"/>
  <c r="H14" i="4"/>
  <c r="K15" i="4"/>
  <c r="K14" i="4"/>
  <c r="K18" i="4"/>
  <c r="C15" i="4"/>
  <c r="F15" i="4"/>
  <c r="H24" i="4"/>
  <c r="K19" i="4"/>
  <c r="K20" i="4"/>
  <c r="K24" i="4"/>
  <c r="C14" i="4"/>
  <c r="F14" i="4"/>
  <c r="F20" i="4"/>
  <c r="K21" i="4"/>
  <c r="D42" i="7"/>
  <c r="AD25" i="7"/>
  <c r="O38" i="7" s="1"/>
  <c r="H20" i="4"/>
  <c r="W17" i="4"/>
  <c r="O38" i="4"/>
  <c r="Z17" i="4"/>
  <c r="C18" i="4"/>
  <c r="C20" i="4"/>
  <c r="O34" i="4"/>
  <c r="H13" i="4"/>
  <c r="M13" i="4"/>
  <c r="W20" i="4"/>
  <c r="M20" i="4"/>
  <c r="B46" i="4"/>
  <c r="C36" i="4" s="1"/>
  <c r="L36" i="4"/>
  <c r="L35" i="4"/>
  <c r="E46" i="4"/>
  <c r="F35" i="4" s="1"/>
  <c r="F43" i="4"/>
  <c r="K22" i="7"/>
  <c r="Z14" i="7"/>
  <c r="Q25" i="7"/>
  <c r="B25" i="7"/>
  <c r="C24" i="7"/>
  <c r="B37" i="7"/>
  <c r="AC25" i="7"/>
  <c r="N38" i="7" s="1"/>
  <c r="E37" i="7"/>
  <c r="D40" i="7"/>
  <c r="E39" i="7"/>
  <c r="B42" i="7"/>
  <c r="D45" i="7"/>
  <c r="E40" i="7"/>
  <c r="E45" i="7"/>
  <c r="AA25" i="7"/>
  <c r="B41" i="7"/>
  <c r="B45" i="7"/>
  <c r="E36" i="7"/>
  <c r="D37" i="7"/>
  <c r="B38" i="7"/>
  <c r="R17" i="7"/>
  <c r="D25" i="7"/>
  <c r="N34" i="7"/>
  <c r="H22" i="7"/>
  <c r="F38" i="1"/>
  <c r="P17" i="7"/>
  <c r="P16" i="7"/>
  <c r="F37" i="4"/>
  <c r="Z16" i="7"/>
  <c r="P39" i="1"/>
  <c r="F37" i="1"/>
  <c r="M16" i="7"/>
  <c r="F25" i="1"/>
  <c r="F43" i="1"/>
  <c r="F44" i="1"/>
  <c r="F24" i="7"/>
  <c r="C25" i="1"/>
  <c r="C22" i="7"/>
  <c r="C23" i="7"/>
  <c r="C40" i="1"/>
  <c r="C44" i="1"/>
  <c r="Z25" i="6"/>
  <c r="Z25" i="4"/>
  <c r="F25" i="6"/>
  <c r="F15" i="7"/>
  <c r="F22" i="7"/>
  <c r="C25" i="6"/>
  <c r="C43" i="5"/>
  <c r="P39" i="5"/>
  <c r="P37" i="5"/>
  <c r="C25" i="5"/>
  <c r="AE25" i="5"/>
  <c r="C43" i="4"/>
  <c r="W25" i="4"/>
  <c r="C41" i="1"/>
  <c r="C45" i="1"/>
  <c r="C37" i="1"/>
  <c r="C15" i="7"/>
  <c r="K24" i="7"/>
  <c r="F37" i="6"/>
  <c r="C37" i="6"/>
  <c r="M37" i="6"/>
  <c r="P37" i="6"/>
  <c r="U13" i="7"/>
  <c r="U16" i="7"/>
  <c r="F45" i="6"/>
  <c r="M34" i="6"/>
  <c r="P34" i="6"/>
  <c r="O34" i="7"/>
  <c r="AB18" i="7"/>
  <c r="AB19" i="7"/>
  <c r="C45" i="6"/>
  <c r="C45" i="5"/>
  <c r="F45" i="5"/>
  <c r="M37" i="5"/>
  <c r="L37" i="7"/>
  <c r="R16" i="7"/>
  <c r="C36" i="5"/>
  <c r="C37" i="5"/>
  <c r="F37" i="5"/>
  <c r="F18" i="7"/>
  <c r="F21" i="7"/>
  <c r="F13" i="7"/>
  <c r="F14" i="7"/>
  <c r="F20" i="7"/>
  <c r="F25" i="5"/>
  <c r="M34" i="5"/>
  <c r="L39" i="7"/>
  <c r="W20" i="7"/>
  <c r="W25" i="7"/>
  <c r="P34" i="5"/>
  <c r="O39" i="7"/>
  <c r="Z21" i="7"/>
  <c r="Z25" i="7"/>
  <c r="AE18" i="7"/>
  <c r="AE21" i="7"/>
  <c r="AE17" i="7"/>
  <c r="F36" i="4"/>
  <c r="F25" i="4"/>
  <c r="C38" i="4"/>
  <c r="C25" i="4"/>
  <c r="F38" i="4"/>
  <c r="F42" i="4"/>
  <c r="P21" i="7"/>
  <c r="F45" i="4"/>
  <c r="C45" i="4"/>
  <c r="K16" i="7"/>
  <c r="AB20" i="7"/>
  <c r="AB17" i="7"/>
  <c r="P34" i="4"/>
  <c r="C20" i="7"/>
  <c r="C18" i="7"/>
  <c r="C14" i="7"/>
  <c r="C13" i="7"/>
  <c r="F34" i="4"/>
  <c r="R13" i="7"/>
  <c r="M19" i="7"/>
  <c r="F40" i="4"/>
  <c r="P19" i="7"/>
  <c r="L34" i="7"/>
  <c r="L38" i="7"/>
  <c r="H16" i="7"/>
  <c r="H24" i="7"/>
  <c r="P34" i="1"/>
  <c r="P37" i="1"/>
  <c r="M34" i="1"/>
  <c r="F43" i="7"/>
  <c r="C38" i="7"/>
  <c r="C43" i="7"/>
  <c r="R25" i="7"/>
  <c r="U25" i="7"/>
  <c r="F25" i="7"/>
  <c r="AB25" i="7"/>
  <c r="P37" i="4"/>
  <c r="C25" i="7"/>
  <c r="M37" i="4"/>
  <c r="M34" i="4"/>
  <c r="F45" i="7"/>
  <c r="F37" i="7"/>
  <c r="C37" i="7"/>
  <c r="C45" i="7"/>
  <c r="M37" i="7"/>
  <c r="M39" i="7"/>
  <c r="P39" i="7"/>
  <c r="P37" i="7"/>
  <c r="P34" i="7"/>
  <c r="M34" i="7"/>
  <c r="W20" i="6" l="1"/>
  <c r="W25" i="6" s="1"/>
  <c r="B39" i="7"/>
  <c r="L40" i="6"/>
  <c r="M36" i="6" s="1"/>
  <c r="M14" i="6"/>
  <c r="M25" i="6" s="1"/>
  <c r="L25" i="7"/>
  <c r="M18" i="7" s="1"/>
  <c r="H19" i="6"/>
  <c r="H14" i="6"/>
  <c r="H18" i="6"/>
  <c r="B46" i="6"/>
  <c r="G25" i="7"/>
  <c r="H13" i="7" s="1"/>
  <c r="B34" i="7"/>
  <c r="B46" i="7" s="1"/>
  <c r="C40" i="7" s="1"/>
  <c r="AE19" i="7"/>
  <c r="P20" i="6"/>
  <c r="P13" i="6"/>
  <c r="P18" i="6"/>
  <c r="P15" i="6"/>
  <c r="K25" i="6"/>
  <c r="E46" i="6"/>
  <c r="F42" i="6" s="1"/>
  <c r="D46" i="6"/>
  <c r="P25" i="6"/>
  <c r="E35" i="7"/>
  <c r="F34" i="6"/>
  <c r="O40" i="6"/>
  <c r="P35" i="6" s="1"/>
  <c r="N40" i="6"/>
  <c r="N25" i="7"/>
  <c r="N36" i="7" s="1"/>
  <c r="D34" i="7"/>
  <c r="E34" i="7"/>
  <c r="M14" i="7"/>
  <c r="M20" i="5"/>
  <c r="M14" i="5"/>
  <c r="H25" i="5"/>
  <c r="B46" i="5"/>
  <c r="M13" i="5"/>
  <c r="M25" i="5" s="1"/>
  <c r="L40" i="5"/>
  <c r="M35" i="5" s="1"/>
  <c r="AE20" i="7"/>
  <c r="AE25" i="7" s="1"/>
  <c r="P25" i="5"/>
  <c r="O25" i="7"/>
  <c r="P20" i="7" s="1"/>
  <c r="O40" i="5"/>
  <c r="E46" i="5"/>
  <c r="F34" i="5" s="1"/>
  <c r="N40" i="5"/>
  <c r="D35" i="7"/>
  <c r="E38" i="7"/>
  <c r="F38" i="7" s="1"/>
  <c r="K13" i="5"/>
  <c r="K25" i="5" s="1"/>
  <c r="M20" i="7"/>
  <c r="B40" i="7"/>
  <c r="M19" i="4"/>
  <c r="C40" i="4"/>
  <c r="C41" i="4"/>
  <c r="C35" i="4"/>
  <c r="M25" i="4"/>
  <c r="C34" i="4"/>
  <c r="L40" i="4"/>
  <c r="M38" i="4" s="1"/>
  <c r="C42" i="4"/>
  <c r="H21" i="4"/>
  <c r="H25" i="4" s="1"/>
  <c r="C39" i="4"/>
  <c r="H14" i="7"/>
  <c r="P20" i="4"/>
  <c r="P13" i="4"/>
  <c r="F41" i="4"/>
  <c r="D46" i="4"/>
  <c r="F39" i="4"/>
  <c r="F46" i="4" s="1"/>
  <c r="O36" i="4"/>
  <c r="P18" i="4"/>
  <c r="P25" i="4" s="1"/>
  <c r="O35" i="4"/>
  <c r="K25" i="4"/>
  <c r="J25" i="7"/>
  <c r="N40" i="4"/>
  <c r="H20" i="7"/>
  <c r="M25" i="1"/>
  <c r="C42" i="1"/>
  <c r="H14" i="1"/>
  <c r="L35" i="7"/>
  <c r="H20" i="1"/>
  <c r="H19" i="7"/>
  <c r="C39" i="1"/>
  <c r="C36" i="1"/>
  <c r="L35" i="1"/>
  <c r="L40" i="1" s="1"/>
  <c r="M38" i="1" s="1"/>
  <c r="H18" i="1"/>
  <c r="H13" i="1"/>
  <c r="H25" i="1" s="1"/>
  <c r="M13" i="7"/>
  <c r="C34" i="1"/>
  <c r="P25" i="1"/>
  <c r="D41" i="7"/>
  <c r="E41" i="7"/>
  <c r="K25" i="1"/>
  <c r="N40" i="1"/>
  <c r="I25" i="7"/>
  <c r="N35" i="7" s="1"/>
  <c r="E46" i="1"/>
  <c r="F35" i="1" s="1"/>
  <c r="O40" i="1"/>
  <c r="P36" i="1" s="1"/>
  <c r="M38" i="6" l="1"/>
  <c r="M35" i="6"/>
  <c r="C42" i="6"/>
  <c r="C36" i="6"/>
  <c r="M15" i="7"/>
  <c r="M25" i="7" s="1"/>
  <c r="L36" i="7"/>
  <c r="C40" i="6"/>
  <c r="C41" i="6"/>
  <c r="H25" i="6"/>
  <c r="H18" i="7"/>
  <c r="H15" i="7"/>
  <c r="H25" i="7" s="1"/>
  <c r="H21" i="7"/>
  <c r="C39" i="6"/>
  <c r="C34" i="6"/>
  <c r="C35" i="6"/>
  <c r="P38" i="6"/>
  <c r="F35" i="6"/>
  <c r="F41" i="6"/>
  <c r="F40" i="6"/>
  <c r="F36" i="6"/>
  <c r="F39" i="6"/>
  <c r="N40" i="7"/>
  <c r="D46" i="7"/>
  <c r="P13" i="7"/>
  <c r="P36" i="6"/>
  <c r="E46" i="7"/>
  <c r="F42" i="7" s="1"/>
  <c r="M38" i="5"/>
  <c r="C41" i="5"/>
  <c r="C42" i="5"/>
  <c r="C35" i="5"/>
  <c r="C40" i="5"/>
  <c r="C34" i="5"/>
  <c r="C39" i="5"/>
  <c r="M36" i="5"/>
  <c r="M40" i="5" s="1"/>
  <c r="F35" i="5"/>
  <c r="F42" i="5"/>
  <c r="P36" i="5"/>
  <c r="P38" i="5"/>
  <c r="P35" i="5"/>
  <c r="F40" i="5"/>
  <c r="F41" i="5"/>
  <c r="F46" i="5" s="1"/>
  <c r="F39" i="5"/>
  <c r="P40" i="5"/>
  <c r="P15" i="7"/>
  <c r="O36" i="7"/>
  <c r="P18" i="7"/>
  <c r="P14" i="7"/>
  <c r="C46" i="4"/>
  <c r="M35" i="4"/>
  <c r="M36" i="4"/>
  <c r="K13" i="7"/>
  <c r="K15" i="7"/>
  <c r="K19" i="7"/>
  <c r="O40" i="4"/>
  <c r="K21" i="7"/>
  <c r="K18" i="7"/>
  <c r="K20" i="7"/>
  <c r="O35" i="7"/>
  <c r="K14" i="7"/>
  <c r="C41" i="7"/>
  <c r="C42" i="7"/>
  <c r="C46" i="1"/>
  <c r="C34" i="7"/>
  <c r="C36" i="7"/>
  <c r="C35" i="7"/>
  <c r="C39" i="7"/>
  <c r="M35" i="1"/>
  <c r="M36" i="1"/>
  <c r="P38" i="1"/>
  <c r="F41" i="1"/>
  <c r="F42" i="1"/>
  <c r="F40" i="1"/>
  <c r="F39" i="1"/>
  <c r="P35" i="1"/>
  <c r="F34" i="1"/>
  <c r="F46" i="1" s="1"/>
  <c r="F36" i="1"/>
  <c r="M40" i="6" l="1"/>
  <c r="L40" i="7"/>
  <c r="M36" i="7" s="1"/>
  <c r="C46" i="6"/>
  <c r="P40" i="6"/>
  <c r="F46" i="6"/>
  <c r="F35" i="7"/>
  <c r="F40" i="7"/>
  <c r="P25" i="7"/>
  <c r="F41" i="7"/>
  <c r="F39" i="7"/>
  <c r="F36" i="7"/>
  <c r="F34" i="7"/>
  <c r="C46" i="5"/>
  <c r="O40" i="7"/>
  <c r="P38" i="7" s="1"/>
  <c r="M40" i="4"/>
  <c r="P36" i="4"/>
  <c r="P38" i="4"/>
  <c r="K25" i="7"/>
  <c r="P35" i="4"/>
  <c r="M40" i="1"/>
  <c r="C46" i="7"/>
  <c r="P40" i="1"/>
  <c r="M35" i="7" l="1"/>
  <c r="M38" i="7"/>
  <c r="F46" i="7"/>
  <c r="P36" i="7"/>
  <c r="P35" i="7"/>
  <c r="P40" i="4"/>
  <c r="M40" i="7" l="1"/>
  <c r="P40" i="7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<sst xmlns="http://schemas.openxmlformats.org/spreadsheetml/2006/main" count="457" uniqueCount="62">
  <si>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</si>
  <si>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</si>
  <si>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</si>
  <si>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</si>
  <si>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</si>
  <si>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</si>
  <si>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</si>
  <si>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</si>
  <si>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</si>
  <si>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</si>
  <si>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</si>
  <si>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</si>
  <si>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</si>
  <si>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</si>
  <si>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</si>
  <si>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</si>
  <si>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</si>
  <si>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</si>
  <si>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</si>
  <si>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</si>
  <si>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</si>
  <si>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</si>
  <si>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</si>
  <si>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</si>
  <si>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</si>
  <si>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</si>
  <si>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</si>
  <si>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</si>
  <si>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</si>
  <si>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</si>
  <si>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</si>
  <si>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</si>
  <si>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</si>
  <si>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</si>
  <si>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</si>
  <si>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</si>
  <si>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</si>
  <si>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</si>
  <si>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</si>
  <si>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</si>
  <si>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</si>
  <si>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</si>
  <si>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</si>
  <si>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</si>
  <si>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</si>
  <si>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</si>
  <si>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</si>
  <si>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</si>
  <si>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</si>
  <si>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</si>
  <si>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</si>
  <si>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</si>
  <si>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</si>
  <si>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ANY 2022</t>
  </si>
  <si>
    <t>1 de gener a 31 de març de 2023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</si>
  <si>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ss.):                                                                                               </t>
  </si>
  <si>
    <t>https://bcnroc.ajuntament.barcelona.cat/jspui/bitstream/11703/128073/5/GM_pressupost-general_2023.pdf#page=269</t>
  </si>
  <si>
    <t>1 d'abril a 30 de juny de 2023</t>
  </si>
  <si>
    <t>1 de juliol a 30 de setembre de 2023</t>
  </si>
  <si>
    <t>1 d'octubre a 31 de desembre de 2023</t>
  </si>
  <si>
    <t>1 de gener a 31 de desembre de 2023</t>
  </si>
  <si>
    <t>Institut Municipal d'Informàtica (IMI)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</si>
</sst>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75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Fill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 applyProtection="1">
      <alignment horizontal="center" vertical="center"/>
    </xf>
    <xf numFmtId="3" fontId="4" fillId="0" borderId="40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right" vertical="center"/>
    </xf>
    <xf numFmtId="165" fontId="4" fillId="0" borderId="2" xfId="0" applyNumberFormat="1" applyFont="1" applyFill="1" applyBorder="1" applyAlignment="1" applyProtection="1">
      <alignment horizontal="right" vertical="center"/>
    </xf>
    <xf numFmtId="3" fontId="4" fillId="0" borderId="8" xfId="0" quotePrefix="1" applyNumberFormat="1" applyFont="1" applyBorder="1" applyAlignment="1" applyProtection="1">
      <alignment horizontal="center" vertical="center"/>
    </xf>
    <xf numFmtId="3" fontId="3" fillId="0" borderId="37" xfId="0" applyNumberFormat="1" applyFont="1" applyBorder="1" applyAlignment="1" applyProtection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 applyProtection="1">
      <alignment horizontal="right" vertical="center"/>
    </xf>
    <xf numFmtId="10" fontId="3" fillId="0" borderId="41" xfId="0" applyNumberFormat="1" applyFont="1" applyBorder="1" applyAlignment="1" applyProtection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 applyProtection="1">
      <alignment horizontal="center" vertical="center"/>
    </xf>
    <xf numFmtId="165" fontId="4" fillId="0" borderId="2" xfId="0" quotePrefix="1" applyNumberFormat="1" applyFont="1" applyFill="1" applyBorder="1" applyAlignment="1" applyProtection="1">
      <alignment horizontal="right" vertical="center"/>
    </xf>
    <xf numFmtId="165" fontId="4" fillId="0" borderId="2" xfId="0" applyNumberFormat="1" applyFont="1" applyBorder="1" applyAlignment="1" applyProtection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27" xfId="0" quotePrefix="1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1" fillId="0" borderId="28" xfId="0" quotePrefix="1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1" fillId="0" borderId="32" xfId="0" quotePrefix="1" applyFont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5" fillId="0" borderId="28" xfId="0" quotePrefix="1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 applyProtection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Fill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vertical="center" wrapText="1"/>
    </xf>
    <xf numFmtId="0" fontId="2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4" fillId="2" borderId="35" xfId="0" applyFont="1" applyFill="1" applyBorder="1" applyAlignment="1" applyProtection="1">
      <alignment vertical="center"/>
    </xf>
    <xf numFmtId="165" fontId="24" fillId="0" borderId="1" xfId="0" applyNumberFormat="1" applyFont="1" applyBorder="1" applyAlignment="1" applyProtection="1">
      <alignment horizontal="right" vertical="center"/>
    </xf>
    <xf numFmtId="165" fontId="24" fillId="0" borderId="2" xfId="0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</xf>
    <xf numFmtId="0" fontId="24" fillId="2" borderId="9" xfId="0" applyFont="1" applyFill="1" applyBorder="1" applyAlignment="1" applyProtection="1">
      <alignment vertical="center"/>
    </xf>
    <xf numFmtId="3" fontId="24" fillId="0" borderId="8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 wrapText="1"/>
    </xf>
    <xf numFmtId="0" fontId="45" fillId="2" borderId="0" xfId="0" applyFont="1" applyFill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44" fillId="2" borderId="2" xfId="0" applyFont="1" applyFill="1" applyBorder="1" applyAlignment="1" applyProtection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24" fillId="2" borderId="9" xfId="0" applyFont="1" applyFill="1" applyBorder="1" applyAlignment="1" applyProtection="1">
      <alignment vertical="center" wrapText="1"/>
    </xf>
    <xf numFmtId="0" fontId="4" fillId="2" borderId="8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24" fillId="2" borderId="9" xfId="0" applyFont="1" applyFill="1" applyBorder="1" applyAlignment="1" applyProtection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Fon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3" fillId="7" borderId="29" xfId="0" applyFont="1" applyFill="1" applyBorder="1" applyAlignment="1" applyProtection="1">
      <alignment horizontal="center" vertical="center"/>
    </xf>
    <xf numFmtId="0" fontId="3" fillId="7" borderId="3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4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21" fillId="9" borderId="10" xfId="0" applyFont="1" applyFill="1" applyBorder="1" applyAlignment="1" applyProtection="1">
      <alignment horizontal="center" vertical="center" wrapText="1"/>
    </xf>
    <xf numFmtId="0" fontId="21" fillId="9" borderId="13" xfId="0" applyFont="1" applyFill="1" applyBorder="1" applyAlignment="1" applyProtection="1">
      <alignment horizontal="center" vertical="center" wrapText="1"/>
    </xf>
    <xf numFmtId="0" fontId="21" fillId="9" borderId="16" xfId="0" applyFont="1" applyFill="1" applyBorder="1" applyAlignment="1" applyProtection="1">
      <alignment horizontal="center" vertical="center" wrapText="1"/>
    </xf>
    <xf numFmtId="0" fontId="22" fillId="9" borderId="19" xfId="0" applyFont="1" applyFill="1" applyBorder="1" applyAlignment="1" applyProtection="1">
      <alignment horizontal="center" vertical="center"/>
    </xf>
    <xf numFmtId="0" fontId="22" fillId="9" borderId="11" xfId="0" applyFont="1" applyFill="1" applyBorder="1" applyAlignment="1" applyProtection="1">
      <alignment horizontal="center" vertical="center"/>
    </xf>
    <xf numFmtId="0" fontId="22" fillId="9" borderId="12" xfId="0" applyFont="1" applyFill="1" applyBorder="1" applyAlignment="1" applyProtection="1">
      <alignment horizontal="center" vertical="center"/>
    </xf>
    <xf numFmtId="0" fontId="22" fillId="9" borderId="20" xfId="0" applyFont="1" applyFill="1" applyBorder="1" applyAlignment="1" applyProtection="1">
      <alignment horizontal="center" vertical="center"/>
    </xf>
    <xf numFmtId="0" fontId="22" fillId="9" borderId="0" xfId="0" applyFont="1" applyFill="1" applyBorder="1" applyAlignment="1" applyProtection="1">
      <alignment horizontal="center" vertical="center"/>
    </xf>
    <xf numFmtId="0" fontId="22" fillId="9" borderId="21" xfId="0" applyFont="1" applyFill="1" applyBorder="1" applyAlignment="1" applyProtection="1">
      <alignment horizontal="center" vertical="center"/>
    </xf>
    <xf numFmtId="0" fontId="21" fillId="9" borderId="19" xfId="0" applyFont="1" applyFill="1" applyBorder="1" applyAlignment="1" applyProtection="1">
      <alignment horizontal="center" vertical="center" wrapText="1"/>
    </xf>
    <xf numFmtId="0" fontId="21" fillId="9" borderId="12" xfId="0" applyFont="1" applyFill="1" applyBorder="1" applyAlignment="1" applyProtection="1">
      <alignment horizontal="center" vertical="center" wrapText="1"/>
    </xf>
    <xf numFmtId="0" fontId="21" fillId="9" borderId="20" xfId="0" applyFont="1" applyFill="1" applyBorder="1" applyAlignment="1" applyProtection="1">
      <alignment horizontal="center" vertical="center" wrapText="1"/>
    </xf>
    <xf numFmtId="0" fontId="21" fillId="9" borderId="21" xfId="0" applyFont="1" applyFill="1" applyBorder="1" applyAlignment="1" applyProtection="1">
      <alignment horizontal="center" vertical="center" wrapText="1"/>
    </xf>
    <xf numFmtId="0" fontId="21" fillId="9" borderId="17" xfId="0" applyFont="1" applyFill="1" applyBorder="1" applyAlignment="1" applyProtection="1">
      <alignment horizontal="center" vertical="center" wrapText="1"/>
    </xf>
    <xf numFmtId="0" fontId="21" fillId="9" borderId="15" xfId="0" applyFont="1" applyFill="1" applyBorder="1" applyAlignment="1" applyProtection="1">
      <alignment horizontal="center" vertical="center" wrapText="1"/>
    </xf>
    <xf numFmtId="0" fontId="22" fillId="9" borderId="17" xfId="0" applyFont="1" applyFill="1" applyBorder="1" applyAlignment="1" applyProtection="1">
      <alignment horizontal="center" vertical="center"/>
    </xf>
    <xf numFmtId="0" fontId="22" fillId="9" borderId="14" xfId="0" applyFont="1" applyFill="1" applyBorder="1" applyAlignment="1" applyProtection="1">
      <alignment horizontal="center" vertical="center"/>
    </xf>
    <xf numFmtId="0" fontId="22" fillId="9" borderId="15" xfId="0" applyFont="1" applyFill="1" applyBorder="1" applyAlignment="1" applyProtection="1">
      <alignment horizontal="center" vertical="center"/>
    </xf>
    <xf numFmtId="0" fontId="21" fillId="9" borderId="26" xfId="0" applyFont="1" applyFill="1" applyBorder="1" applyAlignment="1" applyProtection="1">
      <alignment horizontal="center" vertical="center"/>
    </xf>
    <xf numFmtId="0" fontId="21" fillId="9" borderId="27" xfId="0" applyFont="1" applyFill="1" applyBorder="1" applyAlignment="1" applyProtection="1">
      <alignment horizontal="center" vertical="center"/>
    </xf>
    <xf numFmtId="0" fontId="21" fillId="9" borderId="28" xfId="0" applyFont="1" applyFill="1" applyBorder="1" applyAlignment="1" applyProtection="1">
      <alignment horizontal="center" vertical="center"/>
    </xf>
    <xf numFmtId="0" fontId="21" fillId="9" borderId="10" xfId="0" applyFont="1" applyFill="1" applyBorder="1" applyAlignment="1" applyProtection="1">
      <alignment horizontal="left" vertical="center" wrapText="1"/>
    </xf>
    <xf numFmtId="0" fontId="21" fillId="9" borderId="16" xfId="0" applyFont="1" applyFill="1" applyBorder="1" applyAlignment="1" applyProtection="1">
      <alignment horizontal="left" vertical="center" wrapText="1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'2023 -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'2023 -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'2023 - CONTRACTACIÓ ANUAL'!$B$34:$B$45</c:f>
              <c:numCache>
                <c:formatCode>#,##0</c:formatCode>
                <c:ptCount val="12"/>
                <c:pt idx="0">
                  <c:v>37</c:v>
                </c:pt>
                <c:pt idx="1">
                  <c:v>15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27</c:v>
                </c:pt>
                <c:pt idx="6">
                  <c:v>17</c:v>
                </c:pt>
                <c:pt idx="7">
                  <c:v>62</c:v>
                </c:pt>
                <c:pt idx="8">
                  <c:v>82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'2023 -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'2023 -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'2023 - CONTRACTACIÓ ANUAL'!$E$34:$E$45</c:f>
              <c:numCache>
                <c:formatCode>#,##0.00\ "€"</c:formatCode>
                <c:ptCount val="12"/>
                <c:pt idx="0">
                  <c:v>65620355.990000002</c:v>
                </c:pt>
                <c:pt idx="1">
                  <c:v>1115148.5899999999</c:v>
                </c:pt>
                <c:pt idx="2">
                  <c:v>143954.37</c:v>
                </c:pt>
                <c:pt idx="3">
                  <c:v>0</c:v>
                </c:pt>
                <c:pt idx="4">
                  <c:v>0</c:v>
                </c:pt>
                <c:pt idx="5">
                  <c:v>7249270.0600000005</c:v>
                </c:pt>
                <c:pt idx="6">
                  <c:v>3056955.1300000004</c:v>
                </c:pt>
                <c:pt idx="7">
                  <c:v>924147.69</c:v>
                </c:pt>
                <c:pt idx="8">
                  <c:v>98134.299999999988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'2023 -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'2023 -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'2023 - CONTRACTACIÓ ANUAL'!$L$34:$L$39</c:f>
              <c:numCache>
                <c:formatCode>#,##0</c:formatCode>
                <c:ptCount val="6"/>
                <c:pt idx="0">
                  <c:v>0</c:v>
                </c:pt>
                <c:pt idx="1">
                  <c:v>181</c:v>
                </c:pt>
                <c:pt idx="2">
                  <c:v>58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'2023 -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'2023 -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'2023 - CONTRACTACIÓ ANUAL'!$O$34:$O$39</c:f>
              <c:numCache>
                <c:formatCode>#,##0.00\ "€"</c:formatCode>
                <c:ptCount val="6"/>
                <c:pt idx="0">
                  <c:v>0</c:v>
                </c:pt>
                <c:pt idx="1">
                  <c:v>55433855.329999991</c:v>
                </c:pt>
                <c:pt idx="2">
                  <c:v>22459142.719999999</c:v>
                </c:pt>
                <c:pt idx="3">
                  <c:v>0</c:v>
                </c:pt>
                <c:pt idx="4">
                  <c:v>314968.08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28073/5/GM_pressupost-general_202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5" zoomScaleNormal="85" workbookViewId="0">
      <selection activeCell="A47" sqref="A47"/>
    </sheetView>
  </sheetViews>
  <sheetFormatPr defaultColWidth="9.140625" defaultRowHeight="15" x14ac:dyDescent="0.25"/>
  <cols>
    <col min="1" max="1" width="26.140625" style="27" customWidth="1"/>
    <col min="2" max="2" width="11.5703125" style="62" customWidth="1"/>
    <col min="3" max="3" width="10.5703125" style="27" customWidth="1"/>
    <col min="4" max="4" width="19.140625" style="27" customWidth="1"/>
    <col min="5" max="5" width="18.140625" style="27" customWidth="1"/>
    <col min="6" max="6" width="11.42578125" style="27" customWidth="1"/>
    <col min="7" max="7" width="9.42578125" style="27" customWidth="1"/>
    <col min="8" max="8" width="10.85546875" style="62" customWidth="1"/>
    <col min="9" max="9" width="17.42578125" style="27" customWidth="1"/>
    <col min="10" max="10" width="20" style="27" customWidth="1"/>
    <col min="11" max="12" width="11.42578125" style="27" customWidth="1"/>
    <col min="13" max="13" width="10.5703125" style="27" customWidth="1"/>
    <col min="14" max="14" width="18.85546875" style="62" customWidth="1"/>
    <col min="15" max="15" width="19.570312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7.42578125" style="27" customWidth="1"/>
    <col min="26" max="26" width="9.570312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85" x14ac:dyDescent="0.35">
      <c r="B4" s="26"/>
      <c r="H4" s="26"/>
      <c r="N4" s="26"/>
    </row>
    <row r="5" spans="1:31" s="25" customFormat="1" ht="30.75" customHeight="1" x14ac:dyDescent="0.25">
      <c r="A5" s="28" t="s">
        <v>12</v>
      </c>
      <c r="B5" s="26"/>
      <c r="H5" s="26"/>
      <c r="N5" s="26"/>
    </row>
    <row r="6" spans="1:31" s="25" customFormat="1" ht="6.75" customHeight="1" x14ac:dyDescent="0.35">
      <c r="A6" s="29"/>
      <c r="B6" s="26"/>
      <c r="H6" s="26"/>
      <c r="N6" s="26"/>
    </row>
    <row r="7" spans="1:31" s="25" customFormat="1" ht="24.75" customHeight="1" x14ac:dyDescent="0.25">
      <c r="A7" s="30" t="s">
        <v>41</v>
      </c>
      <c r="B7" s="31" t="s">
        <v>54</v>
      </c>
      <c r="C7" s="32"/>
      <c r="D7" s="32"/>
      <c r="E7" s="32"/>
      <c r="F7" s="32"/>
      <c r="G7" s="33"/>
      <c r="H7" s="73"/>
      <c r="I7" s="90" t="s">
        <v>46</v>
      </c>
      <c r="J7" s="91">
        <v>45069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25">
      <c r="A8" s="30" t="s">
        <v>11</v>
      </c>
      <c r="B8" s="24" t="s">
        <v>61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4">
      <c r="A10" s="25"/>
      <c r="B10" s="128" t="s">
        <v>6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30"/>
    </row>
    <row r="11" spans="1:31" ht="30" customHeight="1" thickBot="1" x14ac:dyDescent="0.3">
      <c r="A11" s="119" t="s">
        <v>10</v>
      </c>
      <c r="B11" s="131" t="s">
        <v>3</v>
      </c>
      <c r="C11" s="132"/>
      <c r="D11" s="132"/>
      <c r="E11" s="132"/>
      <c r="F11" s="133"/>
      <c r="G11" s="134" t="s">
        <v>1</v>
      </c>
      <c r="H11" s="135"/>
      <c r="I11" s="135"/>
      <c r="J11" s="135"/>
      <c r="K11" s="136"/>
      <c r="L11" s="105" t="s">
        <v>2</v>
      </c>
      <c r="M11" s="106"/>
      <c r="N11" s="106"/>
      <c r="O11" s="106"/>
      <c r="P11" s="106"/>
      <c r="Q11" s="137" t="s">
        <v>34</v>
      </c>
      <c r="R11" s="138"/>
      <c r="S11" s="138"/>
      <c r="T11" s="138"/>
      <c r="U11" s="139"/>
      <c r="V11" s="143" t="s">
        <v>5</v>
      </c>
      <c r="W11" s="144"/>
      <c r="X11" s="144"/>
      <c r="Y11" s="144"/>
      <c r="Z11" s="145"/>
      <c r="AA11" s="140" t="s">
        <v>4</v>
      </c>
      <c r="AB11" s="141"/>
      <c r="AC11" s="141"/>
      <c r="AD11" s="141"/>
      <c r="AE11" s="142"/>
    </row>
    <row r="12" spans="1:31" ht="39" customHeight="1" thickBot="1" x14ac:dyDescent="0.3">
      <c r="A12" s="120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>
        <v>1</v>
      </c>
      <c r="H13" s="20">
        <f t="shared" ref="H13:H24" si="2">IF(G13,G13/$G$25,"")</f>
        <v>2.7777777777777776E-2</v>
      </c>
      <c r="I13" s="4">
        <v>1249650.98</v>
      </c>
      <c r="J13" s="5">
        <v>1512077.69</v>
      </c>
      <c r="K13" s="21">
        <f t="shared" ref="K13:K24" si="3">IF(J13,J13/$J$25,"")</f>
        <v>0.39148297414363475</v>
      </c>
      <c r="L13" s="1">
        <v>1</v>
      </c>
      <c r="M13" s="20">
        <f t="shared" ref="M13:M24" si="4">IF(L13,L13/$L$25,"")</f>
        <v>0.2</v>
      </c>
      <c r="N13" s="4">
        <v>134118</v>
      </c>
      <c r="O13" s="5">
        <v>162282.78</v>
      </c>
      <c r="P13" s="21">
        <f t="shared" ref="P13:P24" si="5">IF(O13,O13/$O$25,"")</f>
        <v>0.7389279499307938</v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2" customFormat="1" ht="36" customHeight="1" x14ac:dyDescent="0.2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>
        <v>3</v>
      </c>
      <c r="H14" s="20">
        <f t="shared" si="2"/>
        <v>8.3333333333333329E-2</v>
      </c>
      <c r="I14" s="6">
        <v>92380</v>
      </c>
      <c r="J14" s="7">
        <v>111779.8</v>
      </c>
      <c r="K14" s="21">
        <f t="shared" si="3"/>
        <v>2.8940238218302571E-2</v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2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>
        <v>1</v>
      </c>
      <c r="M15" s="20">
        <f t="shared" si="4"/>
        <v>0.2</v>
      </c>
      <c r="N15" s="6">
        <v>28925.62</v>
      </c>
      <c r="O15" s="7">
        <v>35000</v>
      </c>
      <c r="P15" s="21">
        <f t="shared" si="5"/>
        <v>0.15936674394891304</v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2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9"/>
      <c r="Y17" s="99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2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>
        <v>4</v>
      </c>
      <c r="H18" s="66">
        <f t="shared" si="2"/>
        <v>0.1111111111111111</v>
      </c>
      <c r="I18" s="69">
        <v>316296.21000000002</v>
      </c>
      <c r="J18" s="70">
        <v>382718.43000000005</v>
      </c>
      <c r="K18" s="67">
        <f t="shared" si="3"/>
        <v>9.9087335410644475E-2</v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2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7</v>
      </c>
      <c r="H19" s="20">
        <f t="shared" si="2"/>
        <v>0.19444444444444445</v>
      </c>
      <c r="I19" s="6">
        <v>1421119.01</v>
      </c>
      <c r="J19" s="7">
        <v>1719554.0000000002</v>
      </c>
      <c r="K19" s="21">
        <f t="shared" si="3"/>
        <v>0.44519942233959142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2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9</v>
      </c>
      <c r="H20" s="66">
        <f t="shared" si="2"/>
        <v>0.25</v>
      </c>
      <c r="I20" s="69">
        <v>103486.72</v>
      </c>
      <c r="J20" s="70">
        <v>125218.93</v>
      </c>
      <c r="K20" s="67">
        <f t="shared" si="3"/>
        <v>3.2419682837515847E-2</v>
      </c>
      <c r="L20" s="68">
        <v>3</v>
      </c>
      <c r="M20" s="66">
        <f t="shared" si="4"/>
        <v>0.6</v>
      </c>
      <c r="N20" s="69">
        <v>18459.87</v>
      </c>
      <c r="O20" s="70">
        <v>22336.440000000002</v>
      </c>
      <c r="P20" s="67">
        <f t="shared" si="5"/>
        <v>0.10170530612029312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>
        <v>1</v>
      </c>
      <c r="W20" s="66">
        <f t="shared" si="8"/>
        <v>1</v>
      </c>
      <c r="X20" s="69">
        <v>4000</v>
      </c>
      <c r="Y20" s="70">
        <v>4840</v>
      </c>
      <c r="Z20" s="67">
        <f t="shared" si="9"/>
        <v>1</v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50000000000003" customHeight="1" x14ac:dyDescent="0.25">
      <c r="A21" s="95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12</v>
      </c>
      <c r="H21" s="20">
        <f t="shared" si="2"/>
        <v>0.33333333333333331</v>
      </c>
      <c r="I21" s="98">
        <v>9362.01</v>
      </c>
      <c r="J21" s="98">
        <v>11086.529999999999</v>
      </c>
      <c r="K21" s="21">
        <f t="shared" si="3"/>
        <v>2.8703470503110397E-3</v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100"/>
      <c r="Y21" s="100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50000000000003" customHeight="1" x14ac:dyDescent="0.25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8"/>
      <c r="J22" s="98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100"/>
      <c r="Y22" s="101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50000000000003" customHeight="1" x14ac:dyDescent="0.25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8"/>
      <c r="J23" s="98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100"/>
      <c r="Y23" s="101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25">
      <c r="A24" s="97" t="s">
        <v>52</v>
      </c>
      <c r="B24" s="68"/>
      <c r="C24" s="66" t="str">
        <f t="shared" si="0"/>
        <v/>
      </c>
      <c r="D24" s="69"/>
      <c r="E24" s="70"/>
      <c r="F24" s="67" t="str">
        <f t="shared" si="1"/>
        <v/>
      </c>
      <c r="G24" s="68"/>
      <c r="H24" s="66" t="str">
        <f t="shared" si="2"/>
        <v/>
      </c>
      <c r="I24" s="69"/>
      <c r="J24" s="70"/>
      <c r="K24" s="67" t="str">
        <f t="shared" si="3"/>
        <v/>
      </c>
      <c r="L24" s="68"/>
      <c r="M24" s="66" t="str">
        <f t="shared" si="4"/>
        <v/>
      </c>
      <c r="N24" s="69"/>
      <c r="O24" s="70"/>
      <c r="P24" s="67" t="str">
        <f t="shared" si="5"/>
        <v/>
      </c>
      <c r="Q24" s="68"/>
      <c r="R24" s="66" t="str">
        <f t="shared" si="6"/>
        <v/>
      </c>
      <c r="S24" s="69"/>
      <c r="T24" s="70"/>
      <c r="U24" s="67" t="str">
        <f t="shared" si="7"/>
        <v/>
      </c>
      <c r="V24" s="68"/>
      <c r="W24" s="66" t="str">
        <f t="shared" si="8"/>
        <v/>
      </c>
      <c r="X24" s="69"/>
      <c r="Y24" s="70"/>
      <c r="Z24" s="67" t="str">
        <f t="shared" si="9"/>
        <v/>
      </c>
      <c r="AA24" s="68"/>
      <c r="AB24" s="20" t="str">
        <f t="shared" si="10"/>
        <v/>
      </c>
      <c r="AC24" s="69"/>
      <c r="AD24" s="70"/>
      <c r="AE24" s="67" t="str">
        <f t="shared" si="11"/>
        <v/>
      </c>
    </row>
    <row r="25" spans="1:31" ht="33" customHeight="1" thickBot="1" x14ac:dyDescent="0.3">
      <c r="A25" s="82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36</v>
      </c>
      <c r="H25" s="17">
        <f t="shared" si="12"/>
        <v>1</v>
      </c>
      <c r="I25" s="18">
        <f t="shared" si="12"/>
        <v>3192294.93</v>
      </c>
      <c r="J25" s="18">
        <f t="shared" si="12"/>
        <v>3862435.38</v>
      </c>
      <c r="K25" s="19">
        <f t="shared" si="12"/>
        <v>1</v>
      </c>
      <c r="L25" s="16">
        <f t="shared" si="12"/>
        <v>5</v>
      </c>
      <c r="M25" s="17">
        <f t="shared" si="12"/>
        <v>1</v>
      </c>
      <c r="N25" s="18">
        <f t="shared" si="12"/>
        <v>181503.49</v>
      </c>
      <c r="O25" s="18">
        <f t="shared" si="12"/>
        <v>219619.22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1</v>
      </c>
      <c r="W25" s="17">
        <f t="shared" si="12"/>
        <v>1</v>
      </c>
      <c r="X25" s="18">
        <f t="shared" si="12"/>
        <v>4000</v>
      </c>
      <c r="Y25" s="18">
        <f t="shared" si="12"/>
        <v>4840</v>
      </c>
      <c r="Z25" s="19">
        <f t="shared" si="12"/>
        <v>1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00000000000001" customHeight="1" x14ac:dyDescent="0.25">
      <c r="B26" s="26"/>
      <c r="H26" s="26"/>
      <c r="N26" s="26"/>
    </row>
    <row r="27" spans="1:31" s="49" customFormat="1" ht="34.35" customHeight="1" x14ac:dyDescent="0.25">
      <c r="A27" s="125" t="s">
        <v>55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350000000000001" customHeight="1" x14ac:dyDescent="0.25">
      <c r="A28" s="126" t="s">
        <v>56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.1" customHeight="1" x14ac:dyDescent="0.25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25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">
      <c r="A32" s="103"/>
      <c r="B32" s="122"/>
      <c r="C32" s="123"/>
      <c r="D32" s="123"/>
      <c r="E32" s="123"/>
      <c r="F32" s="124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5" customHeight="1" thickBot="1" x14ac:dyDescent="0.3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25">
      <c r="A34" s="41" t="s">
        <v>25</v>
      </c>
      <c r="B34" s="9">
        <f t="shared" ref="B34:B45" si="13">B13+G13+L13+Q13+AA13+V13</f>
        <v>2</v>
      </c>
      <c r="C34" s="8">
        <f t="shared" ref="C34:C43" si="14">IF(B34,B34/$B$46,"")</f>
        <v>4.7619047619047616E-2</v>
      </c>
      <c r="D34" s="10">
        <f t="shared" ref="D34:D45" si="15">D13+I13+N13+S13+AC13+X13</f>
        <v>1383768.98</v>
      </c>
      <c r="E34" s="11">
        <f t="shared" ref="E34:E45" si="16">E13+J13+O13+T13+AD13+Y13</f>
        <v>1674360.47</v>
      </c>
      <c r="F34" s="21">
        <f t="shared" ref="F34:F43" si="17">IF(E34,E34/$E$46,"")</f>
        <v>0.40969015202887787</v>
      </c>
      <c r="J34" s="150" t="s">
        <v>3</v>
      </c>
      <c r="K34" s="151"/>
      <c r="L34" s="57">
        <f>B25</f>
        <v>0</v>
      </c>
      <c r="M34" s="8" t="str">
        <f t="shared" ref="M34:M39" si="18">IF(L34,L34/$L$40,"")</f>
        <v/>
      </c>
      <c r="N34" s="58">
        <f>D25</f>
        <v>0</v>
      </c>
      <c r="O34" s="58">
        <f>E25</f>
        <v>0</v>
      </c>
      <c r="P34" s="59" t="str">
        <f t="shared" ref="P34:P39" si="19">IF(O34,O34/$O$40,"")</f>
        <v/>
      </c>
    </row>
    <row r="35" spans="1:33" s="25" customFormat="1" ht="30" customHeight="1" x14ac:dyDescent="0.25">
      <c r="A35" s="43" t="s">
        <v>18</v>
      </c>
      <c r="B35" s="12">
        <f t="shared" si="13"/>
        <v>3</v>
      </c>
      <c r="C35" s="8">
        <f t="shared" si="14"/>
        <v>7.1428571428571425E-2</v>
      </c>
      <c r="D35" s="13">
        <f t="shared" si="15"/>
        <v>92380</v>
      </c>
      <c r="E35" s="14">
        <f t="shared" si="16"/>
        <v>111779.8</v>
      </c>
      <c r="F35" s="21">
        <f t="shared" si="17"/>
        <v>2.7350790989324754E-2</v>
      </c>
      <c r="J35" s="146" t="s">
        <v>1</v>
      </c>
      <c r="K35" s="147"/>
      <c r="L35" s="60">
        <f>G25</f>
        <v>36</v>
      </c>
      <c r="M35" s="8">
        <f t="shared" si="18"/>
        <v>0.8571428571428571</v>
      </c>
      <c r="N35" s="61">
        <f>I25</f>
        <v>3192294.93</v>
      </c>
      <c r="O35" s="61">
        <f>J25</f>
        <v>3862435.38</v>
      </c>
      <c r="P35" s="59">
        <f t="shared" si="19"/>
        <v>0.94507829489901696</v>
      </c>
    </row>
    <row r="36" spans="1:33" ht="30" customHeight="1" x14ac:dyDescent="0.25">
      <c r="A36" s="43" t="s">
        <v>19</v>
      </c>
      <c r="B36" s="12">
        <f t="shared" si="13"/>
        <v>1</v>
      </c>
      <c r="C36" s="8">
        <f t="shared" si="14"/>
        <v>2.3809523809523808E-2</v>
      </c>
      <c r="D36" s="13">
        <f t="shared" si="15"/>
        <v>28925.62</v>
      </c>
      <c r="E36" s="14">
        <f t="shared" si="16"/>
        <v>35000</v>
      </c>
      <c r="F36" s="21">
        <f t="shared" si="17"/>
        <v>8.563959540331673E-3</v>
      </c>
      <c r="G36" s="25"/>
      <c r="J36" s="146" t="s">
        <v>2</v>
      </c>
      <c r="K36" s="147"/>
      <c r="L36" s="60">
        <f>L25</f>
        <v>5</v>
      </c>
      <c r="M36" s="8">
        <f t="shared" si="18"/>
        <v>0.11904761904761904</v>
      </c>
      <c r="N36" s="61">
        <f>N25</f>
        <v>181503.49</v>
      </c>
      <c r="O36" s="61">
        <f>O25</f>
        <v>219619.22</v>
      </c>
      <c r="P36" s="59">
        <f t="shared" si="19"/>
        <v>5.3737431838834303E-2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J37" s="146" t="s">
        <v>34</v>
      </c>
      <c r="K37" s="147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J38" s="146" t="s">
        <v>5</v>
      </c>
      <c r="K38" s="147"/>
      <c r="L38" s="60">
        <f>V25</f>
        <v>1</v>
      </c>
      <c r="M38" s="8">
        <f t="shared" si="18"/>
        <v>2.3809523809523808E-2</v>
      </c>
      <c r="N38" s="61">
        <f>X25</f>
        <v>4000</v>
      </c>
      <c r="O38" s="61">
        <f>Y25</f>
        <v>4840</v>
      </c>
      <c r="P38" s="59">
        <f t="shared" si="19"/>
        <v>1.1842732621487229E-3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13"/>
        <v>4</v>
      </c>
      <c r="C39" s="8">
        <f t="shared" si="14"/>
        <v>9.5238095238095233E-2</v>
      </c>
      <c r="D39" s="13">
        <f t="shared" si="15"/>
        <v>316296.21000000002</v>
      </c>
      <c r="E39" s="22">
        <f t="shared" si="16"/>
        <v>382718.43000000005</v>
      </c>
      <c r="F39" s="21">
        <f t="shared" si="17"/>
        <v>9.3645289995978861E-2</v>
      </c>
      <c r="G39" s="25"/>
      <c r="J39" s="146" t="s">
        <v>4</v>
      </c>
      <c r="K39" s="147"/>
      <c r="L39" s="60">
        <f>AA25</f>
        <v>0</v>
      </c>
      <c r="M39" s="8" t="str">
        <f t="shared" si="18"/>
        <v/>
      </c>
      <c r="N39" s="61">
        <f>AC25</f>
        <v>0</v>
      </c>
      <c r="O39" s="61">
        <f>AD25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">
      <c r="A40" s="44" t="s">
        <v>28</v>
      </c>
      <c r="B40" s="12">
        <f t="shared" si="13"/>
        <v>7</v>
      </c>
      <c r="C40" s="8">
        <f t="shared" si="14"/>
        <v>0.16666666666666666</v>
      </c>
      <c r="D40" s="13">
        <f t="shared" si="15"/>
        <v>1421119.01</v>
      </c>
      <c r="E40" s="23">
        <f t="shared" si="16"/>
        <v>1719554.0000000002</v>
      </c>
      <c r="F40" s="21">
        <f t="shared" si="17"/>
        <v>0.42074831095472837</v>
      </c>
      <c r="G40" s="25"/>
      <c r="J40" s="148" t="s">
        <v>0</v>
      </c>
      <c r="K40" s="149"/>
      <c r="L40" s="83">
        <f>SUM(L34:L39)</f>
        <v>42</v>
      </c>
      <c r="M40" s="17">
        <f>SUM(M34:M39)</f>
        <v>1</v>
      </c>
      <c r="N40" s="84">
        <f>SUM(N34:N39)</f>
        <v>3377798.42</v>
      </c>
      <c r="O40" s="85">
        <f>SUM(O34:O39)</f>
        <v>4086894.6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45" t="s">
        <v>29</v>
      </c>
      <c r="B41" s="12">
        <f t="shared" si="13"/>
        <v>13</v>
      </c>
      <c r="C41" s="8">
        <f t="shared" si="14"/>
        <v>0.30952380952380953</v>
      </c>
      <c r="D41" s="13">
        <f t="shared" si="15"/>
        <v>125946.59</v>
      </c>
      <c r="E41" s="23">
        <f t="shared" si="16"/>
        <v>152395.37</v>
      </c>
      <c r="F41" s="21">
        <f t="shared" si="17"/>
        <v>3.7288793794682154E-2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25">
      <c r="A42" s="95" t="s">
        <v>50</v>
      </c>
      <c r="B42" s="12">
        <f t="shared" si="13"/>
        <v>12</v>
      </c>
      <c r="C42" s="8">
        <f t="shared" si="14"/>
        <v>0.2857142857142857</v>
      </c>
      <c r="D42" s="13">
        <f t="shared" si="15"/>
        <v>9362.01</v>
      </c>
      <c r="E42" s="14">
        <f t="shared" si="16"/>
        <v>11086.529999999999</v>
      </c>
      <c r="F42" s="21">
        <f t="shared" si="17"/>
        <v>2.7127026960763801E-3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25">
      <c r="A43" s="80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25">
      <c r="A44" s="94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25">
      <c r="A45" s="97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">
      <c r="A46" s="64" t="s">
        <v>0</v>
      </c>
      <c r="B46" s="16">
        <f>SUM(B34:B45)</f>
        <v>42</v>
      </c>
      <c r="C46" s="17">
        <f>SUM(C34:C45)</f>
        <v>1</v>
      </c>
      <c r="D46" s="18">
        <f>SUM(D34:D45)</f>
        <v>3377798.42</v>
      </c>
      <c r="E46" s="18">
        <f>SUM(E34:E45)</f>
        <v>4086894.6</v>
      </c>
      <c r="F46" s="19">
        <f>SUM(F34:F45)</f>
        <v>1.0000000000000002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2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2:21" s="25" customFormat="1" x14ac:dyDescent="0.25">
      <c r="B97" s="26"/>
      <c r="H97" s="26"/>
      <c r="N97" s="26"/>
    </row>
    <row r="98" spans="2:21" s="25" customFormat="1" x14ac:dyDescent="0.25">
      <c r="B98" s="26"/>
      <c r="H98" s="26"/>
      <c r="N98" s="26"/>
    </row>
    <row r="99" spans="2:21" s="25" customFormat="1" x14ac:dyDescent="0.25">
      <c r="B99" s="26"/>
      <c r="H99" s="26"/>
      <c r="N99" s="26"/>
    </row>
    <row r="100" spans="2:21" s="25" customFormat="1" x14ac:dyDescent="0.25">
      <c r="B100" s="26"/>
      <c r="H100" s="26"/>
      <c r="N100" s="26"/>
    </row>
    <row r="101" spans="2:21" s="25" customFormat="1" x14ac:dyDescent="0.25">
      <c r="B101" s="26"/>
      <c r="H101" s="26"/>
      <c r="N101" s="26"/>
    </row>
    <row r="102" spans="2:21" s="25" customFormat="1" x14ac:dyDescent="0.25">
      <c r="B102" s="26"/>
      <c r="H102" s="26"/>
      <c r="N102" s="26"/>
    </row>
    <row r="103" spans="2:21" s="25" customFormat="1" x14ac:dyDescent="0.25">
      <c r="B103" s="26"/>
      <c r="H103" s="26"/>
      <c r="N103" s="26"/>
    </row>
    <row r="104" spans="2:21" s="25" customFormat="1" x14ac:dyDescent="0.25">
      <c r="B104" s="26"/>
      <c r="H104" s="26"/>
      <c r="N104" s="26"/>
    </row>
    <row r="105" spans="2:21" s="25" customFormat="1" x14ac:dyDescent="0.25">
      <c r="B105" s="26"/>
      <c r="H105" s="26"/>
      <c r="N105" s="26"/>
    </row>
    <row r="106" spans="2:21" s="25" customFormat="1" x14ac:dyDescent="0.2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2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2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38:K38"/>
    <mergeCell ref="J40:K40"/>
    <mergeCell ref="J34:K34"/>
    <mergeCell ref="J35:K35"/>
    <mergeCell ref="J36:K36"/>
    <mergeCell ref="J37:K37"/>
    <mergeCell ref="J39:K39"/>
    <mergeCell ref="B10:AE10"/>
    <mergeCell ref="B11:F11"/>
    <mergeCell ref="G11:K11"/>
    <mergeCell ref="Q11:U11"/>
    <mergeCell ref="AA11:AE11"/>
    <mergeCell ref="V11:Z11"/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</mergeCells>
  <hyperlinks>
    <hyperlink ref="A28" r:id="rId1" location="page=269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Normal="100" workbookViewId="0">
      <selection activeCell="A29" sqref="A29:H29"/>
    </sheetView>
  </sheetViews>
  <sheetFormatPr defaultColWidth="9.140625" defaultRowHeight="15" x14ac:dyDescent="0.25"/>
  <cols>
    <col min="1" max="1" width="26.140625" style="27" customWidth="1"/>
    <col min="2" max="2" width="11.5703125" style="62" customWidth="1"/>
    <col min="3" max="3" width="10.5703125" style="27" customWidth="1"/>
    <col min="4" max="4" width="19.140625" style="27" customWidth="1"/>
    <col min="5" max="5" width="18.140625" style="27" customWidth="1"/>
    <col min="6" max="6" width="11.42578125" style="27" customWidth="1"/>
    <col min="7" max="7" width="9.42578125" style="27" customWidth="1"/>
    <col min="8" max="8" width="10.85546875" style="62" customWidth="1"/>
    <col min="9" max="9" width="17.42578125" style="27" customWidth="1"/>
    <col min="10" max="10" width="20" style="27" customWidth="1"/>
    <col min="11" max="12" width="11.42578125" style="27" customWidth="1"/>
    <col min="13" max="13" width="10.5703125" style="27" customWidth="1"/>
    <col min="14" max="14" width="18.85546875" style="62" customWidth="1"/>
    <col min="15" max="15" width="19.570312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7.42578125" style="27" customWidth="1"/>
    <col min="26" max="26" width="9.570312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85" customHeight="1" x14ac:dyDescent="0.3">
      <c r="B4" s="26"/>
      <c r="H4" s="26"/>
      <c r="N4" s="26"/>
    </row>
    <row r="5" spans="1:31" s="25" customFormat="1" ht="30.75" customHeight="1" x14ac:dyDescent="0.2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38</v>
      </c>
      <c r="B7" s="31" t="s">
        <v>57</v>
      </c>
      <c r="C7" s="32"/>
      <c r="D7" s="32"/>
      <c r="E7" s="32"/>
      <c r="F7" s="32"/>
      <c r="G7" s="33"/>
      <c r="H7" s="73"/>
      <c r="I7" s="90" t="s">
        <v>46</v>
      </c>
      <c r="J7" s="91">
        <v>45170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2023'!B8</f>
        <v>Institut Municipal d'Informàtica (IMI)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28" t="s">
        <v>6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30"/>
    </row>
    <row r="11" spans="1:31" ht="30" customHeight="1" thickBot="1" x14ac:dyDescent="0.3">
      <c r="A11" s="119" t="s">
        <v>10</v>
      </c>
      <c r="B11" s="131" t="s">
        <v>3</v>
      </c>
      <c r="C11" s="132"/>
      <c r="D11" s="132"/>
      <c r="E11" s="132"/>
      <c r="F11" s="133"/>
      <c r="G11" s="134" t="s">
        <v>1</v>
      </c>
      <c r="H11" s="135"/>
      <c r="I11" s="135"/>
      <c r="J11" s="135"/>
      <c r="K11" s="136"/>
      <c r="L11" s="105" t="s">
        <v>2</v>
      </c>
      <c r="M11" s="106"/>
      <c r="N11" s="106"/>
      <c r="O11" s="106"/>
      <c r="P11" s="106"/>
      <c r="Q11" s="137" t="s">
        <v>34</v>
      </c>
      <c r="R11" s="138"/>
      <c r="S11" s="138"/>
      <c r="T11" s="138"/>
      <c r="U11" s="139"/>
      <c r="V11" s="143" t="s">
        <v>5</v>
      </c>
      <c r="W11" s="144"/>
      <c r="X11" s="144"/>
      <c r="Y11" s="144"/>
      <c r="Z11" s="145"/>
      <c r="AA11" s="140" t="s">
        <v>4</v>
      </c>
      <c r="AB11" s="141"/>
      <c r="AC11" s="141"/>
      <c r="AD11" s="141"/>
      <c r="AE11" s="142"/>
    </row>
    <row r="12" spans="1:31" ht="39" customHeight="1" thickBot="1" x14ac:dyDescent="0.3">
      <c r="A12" s="120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2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>
        <v>7</v>
      </c>
      <c r="H13" s="20">
        <f t="shared" ref="H13:H21" si="2">IF(G13,G13/$G$25,"")</f>
        <v>0.16279069767441862</v>
      </c>
      <c r="I13" s="4">
        <v>16493809.209999999</v>
      </c>
      <c r="J13" s="5">
        <v>19957509.140000001</v>
      </c>
      <c r="K13" s="21">
        <f t="shared" ref="K13:K21" si="3">IF(J13,J13/$J$25,"")</f>
        <v>0.84345448235192677</v>
      </c>
      <c r="L13" s="1">
        <v>2</v>
      </c>
      <c r="M13" s="20">
        <f t="shared" ref="M13:M21" si="4">IF(L13,L13/$L$25,"")</f>
        <v>0.15384615384615385</v>
      </c>
      <c r="N13" s="4">
        <v>813598.02</v>
      </c>
      <c r="O13" s="5">
        <v>984453.6</v>
      </c>
      <c r="P13" s="21">
        <f t="shared" ref="P13:P21" si="5">IF(O13,O13/$O$25,"")</f>
        <v>0.46215447313474811</v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2" customFormat="1" ht="36" customHeight="1" x14ac:dyDescent="0.2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>
        <v>3</v>
      </c>
      <c r="H14" s="20">
        <f t="shared" si="2"/>
        <v>6.9767441860465115E-2</v>
      </c>
      <c r="I14" s="6">
        <v>174138.33000000002</v>
      </c>
      <c r="J14" s="7">
        <v>210707.38</v>
      </c>
      <c r="K14" s="21">
        <f t="shared" si="3"/>
        <v>8.90502331122223E-3</v>
      </c>
      <c r="L14" s="2">
        <v>2</v>
      </c>
      <c r="M14" s="20">
        <f t="shared" si="4"/>
        <v>0.15384615384615385</v>
      </c>
      <c r="N14" s="6">
        <v>113732.12</v>
      </c>
      <c r="O14" s="7">
        <v>137615.87</v>
      </c>
      <c r="P14" s="21">
        <f t="shared" si="5"/>
        <v>6.4604151881642757E-2</v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2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1</v>
      </c>
      <c r="H15" s="20">
        <f t="shared" si="2"/>
        <v>2.3255813953488372E-2</v>
      </c>
      <c r="I15" s="6">
        <v>19656</v>
      </c>
      <c r="J15" s="7">
        <v>23783.759999999998</v>
      </c>
      <c r="K15" s="21">
        <f t="shared" si="3"/>
        <v>1.0051614576979449E-3</v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2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2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>
        <v>1</v>
      </c>
      <c r="H18" s="66">
        <f t="shared" si="2"/>
        <v>2.3255813953488372E-2</v>
      </c>
      <c r="I18" s="69">
        <v>2342433.91</v>
      </c>
      <c r="J18" s="70">
        <v>2834345.03</v>
      </c>
      <c r="K18" s="67">
        <f t="shared" si="3"/>
        <v>0.1197865426649834</v>
      </c>
      <c r="L18" s="71">
        <v>6</v>
      </c>
      <c r="M18" s="66">
        <f t="shared" si="4"/>
        <v>0.46153846153846156</v>
      </c>
      <c r="N18" s="69">
        <v>807964.66999999993</v>
      </c>
      <c r="O18" s="70">
        <v>977637.3</v>
      </c>
      <c r="P18" s="67">
        <f t="shared" si="5"/>
        <v>0.45895454219312898</v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2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3</v>
      </c>
      <c r="H19" s="20">
        <f t="shared" si="2"/>
        <v>6.9767441860465115E-2</v>
      </c>
      <c r="I19" s="6">
        <v>427037.27</v>
      </c>
      <c r="J19" s="7">
        <v>516715.09</v>
      </c>
      <c r="K19" s="21">
        <f t="shared" si="3"/>
        <v>2.1837678023951E-2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2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10</v>
      </c>
      <c r="H20" s="66">
        <f t="shared" si="2"/>
        <v>0.23255813953488372</v>
      </c>
      <c r="I20" s="69">
        <v>82375.51999999999</v>
      </c>
      <c r="J20" s="70">
        <v>99674.37999999999</v>
      </c>
      <c r="K20" s="21">
        <f t="shared" si="3"/>
        <v>4.2124897449326302E-3</v>
      </c>
      <c r="L20" s="68">
        <v>3</v>
      </c>
      <c r="M20" s="66">
        <f t="shared" si="4"/>
        <v>0.23076923076923078</v>
      </c>
      <c r="N20" s="69">
        <v>25151.200000000001</v>
      </c>
      <c r="O20" s="70">
        <v>30432.949999999997</v>
      </c>
      <c r="P20" s="67">
        <f t="shared" si="5"/>
        <v>1.4286832790480051E-2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>
        <v>1</v>
      </c>
      <c r="W20" s="66">
        <f t="shared" si="8"/>
        <v>1</v>
      </c>
      <c r="X20" s="69">
        <v>4900</v>
      </c>
      <c r="Y20" s="70">
        <v>5929</v>
      </c>
      <c r="Z20" s="67">
        <f t="shared" si="9"/>
        <v>1</v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50000000000003" customHeight="1" x14ac:dyDescent="0.25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18</v>
      </c>
      <c r="H21" s="20">
        <f t="shared" si="2"/>
        <v>0.41860465116279072</v>
      </c>
      <c r="I21" s="6">
        <v>15833.939999999997</v>
      </c>
      <c r="J21" s="7">
        <v>18896.709999999995</v>
      </c>
      <c r="K21" s="21">
        <f t="shared" si="3"/>
        <v>7.9862244528599885E-4</v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50000000000003" customHeight="1" x14ac:dyDescent="0.25">
      <c r="A22" s="80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2" customFormat="1" ht="39.950000000000003" customHeight="1" x14ac:dyDescent="0.25">
      <c r="A23" s="94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2" customFormat="1" ht="36" customHeight="1" x14ac:dyDescent="0.25">
      <c r="A24" s="97" t="s">
        <v>52</v>
      </c>
      <c r="B24" s="68"/>
      <c r="C24" s="66" t="str">
        <f t="shared" ref="C24" si="2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3">IF(G24,G24/$G$25,"")</f>
        <v/>
      </c>
      <c r="I24" s="69"/>
      <c r="J24" s="70"/>
      <c r="K24" s="67" t="str">
        <f t="shared" ref="K24" si="24">IF(J24,J24/$J$25,"")</f>
        <v/>
      </c>
      <c r="L24" s="68"/>
      <c r="M24" s="66" t="str">
        <f t="shared" ref="M24" si="25">IF(L24,L24/$L$25,"")</f>
        <v/>
      </c>
      <c r="N24" s="69"/>
      <c r="O24" s="70"/>
      <c r="P24" s="67" t="str">
        <f t="shared" ref="P24" si="26">IF(O24,O24/$O$25,"")</f>
        <v/>
      </c>
      <c r="Q24" s="68"/>
      <c r="R24" s="66" t="str">
        <f t="shared" ref="R24" si="2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28">IF(V24,V24/$V$25,"")</f>
        <v/>
      </c>
      <c r="X24" s="69"/>
      <c r="Y24" s="70"/>
      <c r="Z24" s="67" t="str">
        <f t="shared" ref="Z24" si="29">IF(Y24,Y24/$Y$25,"")</f>
        <v/>
      </c>
      <c r="AA24" s="68"/>
      <c r="AB24" s="20" t="str">
        <f t="shared" ref="AB24" si="30">IF(AA24,AA24/$AA$25,"")</f>
        <v/>
      </c>
      <c r="AC24" s="69"/>
      <c r="AD24" s="70"/>
      <c r="AE24" s="67" t="str">
        <f t="shared" ref="AE24" si="31">IF(AD24,AD24/$AD$25,"")</f>
        <v/>
      </c>
    </row>
    <row r="25" spans="1:31" ht="33" customHeight="1" thickBot="1" x14ac:dyDescent="0.3">
      <c r="A25" s="82" t="s">
        <v>0</v>
      </c>
      <c r="B25" s="16">
        <f t="shared" ref="B25:AE25" si="32">SUM(B13:B24)</f>
        <v>0</v>
      </c>
      <c r="C25" s="17">
        <f t="shared" si="32"/>
        <v>0</v>
      </c>
      <c r="D25" s="18">
        <f t="shared" si="32"/>
        <v>0</v>
      </c>
      <c r="E25" s="18">
        <f t="shared" si="32"/>
        <v>0</v>
      </c>
      <c r="F25" s="19">
        <f t="shared" si="32"/>
        <v>0</v>
      </c>
      <c r="G25" s="16">
        <f t="shared" si="32"/>
        <v>43</v>
      </c>
      <c r="H25" s="17">
        <f t="shared" si="32"/>
        <v>1</v>
      </c>
      <c r="I25" s="18">
        <f t="shared" si="32"/>
        <v>19555284.18</v>
      </c>
      <c r="J25" s="18">
        <f t="shared" si="32"/>
        <v>23661631.490000002</v>
      </c>
      <c r="K25" s="19">
        <f t="shared" si="32"/>
        <v>0.99999999999999989</v>
      </c>
      <c r="L25" s="16">
        <f t="shared" si="32"/>
        <v>13</v>
      </c>
      <c r="M25" s="17">
        <f t="shared" si="32"/>
        <v>1</v>
      </c>
      <c r="N25" s="18">
        <f t="shared" si="32"/>
        <v>1760446.01</v>
      </c>
      <c r="O25" s="18">
        <f t="shared" si="32"/>
        <v>2130139.7200000002</v>
      </c>
      <c r="P25" s="19">
        <f t="shared" si="32"/>
        <v>0.99999999999999989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1</v>
      </c>
      <c r="W25" s="17">
        <f t="shared" si="32"/>
        <v>1</v>
      </c>
      <c r="X25" s="18">
        <f t="shared" si="32"/>
        <v>4900</v>
      </c>
      <c r="Y25" s="18">
        <f t="shared" si="32"/>
        <v>5929</v>
      </c>
      <c r="Z25" s="19">
        <f t="shared" si="32"/>
        <v>1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5" customFormat="1" ht="18" customHeight="1" x14ac:dyDescent="0.25">
      <c r="B26" s="26"/>
      <c r="H26" s="26"/>
      <c r="N26" s="26"/>
    </row>
    <row r="27" spans="1:31" s="49" customFormat="1" ht="34.35" customHeight="1" x14ac:dyDescent="0.25">
      <c r="A27" s="125" t="str">
        <f>'CONTRACTACIO 1r TR 2023'!A27:Q27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ss.): 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350000000000001" customHeight="1" x14ac:dyDescent="0.25">
      <c r="A28" s="127" t="str">
        <f>'CONTRACTACIO 1r TR 2023'!A28:Q28</f>
        <v>https://bcnroc.ajuntament.barcelona.cat/jspui/bitstream/11703/128073/5/GM_pressupost-general_2023.pdf#page=269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.1" customHeight="1" x14ac:dyDescent="0.25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25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">
      <c r="A32" s="103"/>
      <c r="B32" s="110"/>
      <c r="C32" s="111"/>
      <c r="D32" s="111"/>
      <c r="E32" s="111"/>
      <c r="F32" s="112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5" customHeight="1" thickBot="1" x14ac:dyDescent="0.3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25">
      <c r="A34" s="41" t="s">
        <v>25</v>
      </c>
      <c r="B34" s="9">
        <f t="shared" ref="B34:B45" si="33">B13+G13+L13+Q13+AA13+V13</f>
        <v>9</v>
      </c>
      <c r="C34" s="8">
        <f t="shared" ref="C34:C45" si="34">IF(B34,B34/$B$46,"")</f>
        <v>0.15789473684210525</v>
      </c>
      <c r="D34" s="10">
        <f t="shared" ref="D34:D45" si="35">D13+I13+N13+S13+AC13+X13</f>
        <v>17307407.23</v>
      </c>
      <c r="E34" s="11">
        <f t="shared" ref="E34:E45" si="36">E13+J13+O13+T13+AD13+Y13</f>
        <v>20941962.740000002</v>
      </c>
      <c r="F34" s="21">
        <f t="shared" ref="F34:F42" si="37">IF(E34,E34/$E$46,"")</f>
        <v>0.811776343221565</v>
      </c>
      <c r="J34" s="150" t="s">
        <v>3</v>
      </c>
      <c r="K34" s="151"/>
      <c r="L34" s="57">
        <f>B25</f>
        <v>0</v>
      </c>
      <c r="M34" s="8" t="str">
        <f t="shared" ref="M34:M39" si="38">IF(L34,L34/$L$40,"")</f>
        <v/>
      </c>
      <c r="N34" s="58">
        <f>D25</f>
        <v>0</v>
      </c>
      <c r="O34" s="58">
        <f>E25</f>
        <v>0</v>
      </c>
      <c r="P34" s="59" t="str">
        <f t="shared" ref="P34:P39" si="39">IF(O34,O34/$O$40,"")</f>
        <v/>
      </c>
    </row>
    <row r="35" spans="1:33" s="25" customFormat="1" ht="30" customHeight="1" x14ac:dyDescent="0.25">
      <c r="A35" s="43" t="s">
        <v>18</v>
      </c>
      <c r="B35" s="12">
        <f t="shared" si="33"/>
        <v>5</v>
      </c>
      <c r="C35" s="8">
        <f t="shared" si="34"/>
        <v>8.771929824561403E-2</v>
      </c>
      <c r="D35" s="13">
        <f t="shared" si="35"/>
        <v>287870.45</v>
      </c>
      <c r="E35" s="14">
        <f t="shared" si="36"/>
        <v>348323.25</v>
      </c>
      <c r="F35" s="21">
        <f t="shared" si="37"/>
        <v>1.3502104728892806E-2</v>
      </c>
      <c r="J35" s="146" t="s">
        <v>1</v>
      </c>
      <c r="K35" s="147"/>
      <c r="L35" s="60">
        <f>G25</f>
        <v>43</v>
      </c>
      <c r="M35" s="8">
        <f t="shared" si="38"/>
        <v>0.75438596491228072</v>
      </c>
      <c r="N35" s="61">
        <f>I25</f>
        <v>19555284.18</v>
      </c>
      <c r="O35" s="61">
        <f>J25</f>
        <v>23661631.490000002</v>
      </c>
      <c r="P35" s="59">
        <f t="shared" si="39"/>
        <v>0.91719925797215085</v>
      </c>
    </row>
    <row r="36" spans="1:33" ht="30" customHeight="1" x14ac:dyDescent="0.25">
      <c r="A36" s="43" t="s">
        <v>19</v>
      </c>
      <c r="B36" s="12">
        <f t="shared" si="33"/>
        <v>1</v>
      </c>
      <c r="C36" s="8">
        <f t="shared" si="34"/>
        <v>1.7543859649122806E-2</v>
      </c>
      <c r="D36" s="13">
        <f t="shared" si="35"/>
        <v>19656</v>
      </c>
      <c r="E36" s="14">
        <f t="shared" si="36"/>
        <v>23783.759999999998</v>
      </c>
      <c r="F36" s="21">
        <f t="shared" si="37"/>
        <v>9.2193334314276051E-4</v>
      </c>
      <c r="G36" s="25"/>
      <c r="J36" s="146" t="s">
        <v>2</v>
      </c>
      <c r="K36" s="147"/>
      <c r="L36" s="60">
        <f>L25</f>
        <v>13</v>
      </c>
      <c r="M36" s="8">
        <f t="shared" si="38"/>
        <v>0.22807017543859648</v>
      </c>
      <c r="N36" s="61">
        <f>N25</f>
        <v>1760446.01</v>
      </c>
      <c r="O36" s="61">
        <f>O25</f>
        <v>2130139.7200000002</v>
      </c>
      <c r="P36" s="59">
        <f t="shared" si="39"/>
        <v>8.257091533974377E-2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3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5"/>
      <c r="J37" s="146" t="s">
        <v>34</v>
      </c>
      <c r="K37" s="147"/>
      <c r="L37" s="60">
        <f>Q25</f>
        <v>0</v>
      </c>
      <c r="M37" s="8" t="str">
        <f t="shared" si="38"/>
        <v/>
      </c>
      <c r="N37" s="61">
        <f>S25</f>
        <v>0</v>
      </c>
      <c r="O37" s="61">
        <f>T25</f>
        <v>0</v>
      </c>
      <c r="P37" s="59" t="str">
        <f t="shared" si="3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3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5"/>
      <c r="J38" s="146" t="s">
        <v>5</v>
      </c>
      <c r="K38" s="147"/>
      <c r="L38" s="60">
        <f>V25</f>
        <v>1</v>
      </c>
      <c r="M38" s="8">
        <f t="shared" si="38"/>
        <v>1.7543859649122806E-2</v>
      </c>
      <c r="N38" s="61">
        <f>X25</f>
        <v>4900</v>
      </c>
      <c r="O38" s="61">
        <f>Y25</f>
        <v>5929</v>
      </c>
      <c r="P38" s="59">
        <f t="shared" si="39"/>
        <v>2.2982668810538905E-4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33"/>
        <v>7</v>
      </c>
      <c r="C39" s="8">
        <f t="shared" si="34"/>
        <v>0.12280701754385964</v>
      </c>
      <c r="D39" s="13">
        <f t="shared" si="35"/>
        <v>3150398.58</v>
      </c>
      <c r="E39" s="22">
        <f t="shared" si="36"/>
        <v>3811982.33</v>
      </c>
      <c r="F39" s="21">
        <f t="shared" si="37"/>
        <v>0.14776442469559187</v>
      </c>
      <c r="G39" s="25"/>
      <c r="J39" s="146" t="s">
        <v>4</v>
      </c>
      <c r="K39" s="147"/>
      <c r="L39" s="60">
        <f>AA25</f>
        <v>0</v>
      </c>
      <c r="M39" s="8" t="str">
        <f t="shared" si="38"/>
        <v/>
      </c>
      <c r="N39" s="61">
        <f>AC25</f>
        <v>0</v>
      </c>
      <c r="O39" s="61">
        <f>AD25</f>
        <v>0</v>
      </c>
      <c r="P39" s="59" t="str">
        <f t="shared" si="3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">
      <c r="A40" s="44" t="s">
        <v>28</v>
      </c>
      <c r="B40" s="12">
        <f t="shared" si="33"/>
        <v>3</v>
      </c>
      <c r="C40" s="8">
        <f t="shared" si="34"/>
        <v>5.2631578947368418E-2</v>
      </c>
      <c r="D40" s="13">
        <f t="shared" si="35"/>
        <v>427037.27</v>
      </c>
      <c r="E40" s="23">
        <f t="shared" si="36"/>
        <v>516715.09</v>
      </c>
      <c r="F40" s="21">
        <f t="shared" si="37"/>
        <v>2.00295020794026E-2</v>
      </c>
      <c r="G40" s="25"/>
      <c r="J40" s="148" t="s">
        <v>0</v>
      </c>
      <c r="K40" s="149"/>
      <c r="L40" s="83">
        <f>SUM(L34:L39)</f>
        <v>57</v>
      </c>
      <c r="M40" s="17">
        <f>SUM(M34:M39)</f>
        <v>1</v>
      </c>
      <c r="N40" s="84">
        <f>SUM(N34:N39)</f>
        <v>21320630.190000001</v>
      </c>
      <c r="O40" s="85">
        <f>SUM(O34:O39)</f>
        <v>25797700.210000001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45" t="s">
        <v>29</v>
      </c>
      <c r="B41" s="12">
        <f t="shared" si="33"/>
        <v>14</v>
      </c>
      <c r="C41" s="8">
        <f t="shared" si="34"/>
        <v>0.24561403508771928</v>
      </c>
      <c r="D41" s="13">
        <f t="shared" si="35"/>
        <v>112426.71999999999</v>
      </c>
      <c r="E41" s="23">
        <f t="shared" si="36"/>
        <v>136036.32999999999</v>
      </c>
      <c r="F41" s="21">
        <f t="shared" si="37"/>
        <v>5.2731960171886949E-3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25">
      <c r="A42" s="46" t="s">
        <v>32</v>
      </c>
      <c r="B42" s="12">
        <f t="shared" si="33"/>
        <v>18</v>
      </c>
      <c r="C42" s="8">
        <f t="shared" si="34"/>
        <v>0.31578947368421051</v>
      </c>
      <c r="D42" s="13">
        <f t="shared" si="35"/>
        <v>15833.939999999997</v>
      </c>
      <c r="E42" s="14">
        <f t="shared" si="36"/>
        <v>18896.709999999995</v>
      </c>
      <c r="F42" s="21">
        <f t="shared" si="37"/>
        <v>7.324959142162228E-4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25">
      <c r="A43" s="80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25">
      <c r="A44" s="94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25">
      <c r="A45" s="94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">
      <c r="A46" s="64" t="s">
        <v>0</v>
      </c>
      <c r="B46" s="16">
        <f>SUM(B34:B45)</f>
        <v>57</v>
      </c>
      <c r="C46" s="17">
        <f>SUM(C34:C45)</f>
        <v>0.99999999999999989</v>
      </c>
      <c r="D46" s="18">
        <f>SUM(D34:D45)</f>
        <v>21320630.189999998</v>
      </c>
      <c r="E46" s="18">
        <f>SUM(E34:E45)</f>
        <v>25797700.210000005</v>
      </c>
      <c r="F46" s="19">
        <f>SUM(F34:F45)</f>
        <v>0.99999999999999978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2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2:21" s="25" customFormat="1" x14ac:dyDescent="0.25">
      <c r="B97" s="26"/>
      <c r="H97" s="26"/>
      <c r="N97" s="26"/>
    </row>
    <row r="98" spans="2:21" s="25" customFormat="1" x14ac:dyDescent="0.25">
      <c r="B98" s="26"/>
      <c r="H98" s="26"/>
      <c r="N98" s="26"/>
    </row>
    <row r="99" spans="2:21" s="25" customFormat="1" x14ac:dyDescent="0.25">
      <c r="B99" s="26"/>
      <c r="H99" s="26"/>
      <c r="N99" s="26"/>
    </row>
    <row r="100" spans="2:21" s="25" customFormat="1" x14ac:dyDescent="0.25">
      <c r="B100" s="26"/>
      <c r="H100" s="26"/>
      <c r="N100" s="26"/>
    </row>
    <row r="101" spans="2:21" s="25" customFormat="1" x14ac:dyDescent="0.25">
      <c r="B101" s="26"/>
      <c r="H101" s="26"/>
      <c r="N101" s="26"/>
    </row>
    <row r="102" spans="2:21" s="25" customFormat="1" x14ac:dyDescent="0.25">
      <c r="B102" s="26"/>
      <c r="H102" s="26"/>
      <c r="N102" s="26"/>
    </row>
    <row r="103" spans="2:21" s="25" customFormat="1" x14ac:dyDescent="0.25">
      <c r="B103" s="26"/>
      <c r="H103" s="26"/>
      <c r="N103" s="26"/>
    </row>
    <row r="104" spans="2:21" s="25" customFormat="1" x14ac:dyDescent="0.25">
      <c r="B104" s="26"/>
      <c r="H104" s="26"/>
      <c r="N104" s="26"/>
    </row>
    <row r="105" spans="2:21" s="25" customFormat="1" x14ac:dyDescent="0.25">
      <c r="B105" s="26"/>
      <c r="H105" s="26"/>
      <c r="N105" s="26"/>
    </row>
    <row r="106" spans="2:21" s="25" customFormat="1" x14ac:dyDescent="0.2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2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2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29:H29"/>
    <mergeCell ref="A31:A33"/>
    <mergeCell ref="B31:F32"/>
    <mergeCell ref="J31:K33"/>
    <mergeCell ref="L31:P32"/>
    <mergeCell ref="A28:Q28"/>
    <mergeCell ref="J40:K40"/>
    <mergeCell ref="J34:K34"/>
    <mergeCell ref="J35:K35"/>
    <mergeCell ref="J36:K36"/>
    <mergeCell ref="J37:K37"/>
    <mergeCell ref="J39:K39"/>
    <mergeCell ref="J38:K38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7" zoomScale="80" zoomScaleNormal="80" workbookViewId="0">
      <selection activeCell="I7" sqref="I7"/>
    </sheetView>
  </sheetViews>
  <sheetFormatPr defaultColWidth="9.140625" defaultRowHeight="15" x14ac:dyDescent="0.25"/>
  <cols>
    <col min="1" max="1" width="26.140625" style="27" customWidth="1"/>
    <col min="2" max="2" width="11.5703125" style="62" customWidth="1"/>
    <col min="3" max="3" width="10.5703125" style="27" customWidth="1"/>
    <col min="4" max="4" width="19.140625" style="27" customWidth="1"/>
    <col min="5" max="5" width="18.140625" style="27" customWidth="1"/>
    <col min="6" max="6" width="11.42578125" style="27" customWidth="1"/>
    <col min="7" max="7" width="9.42578125" style="27" customWidth="1"/>
    <col min="8" max="8" width="10.85546875" style="62" customWidth="1"/>
    <col min="9" max="9" width="17.42578125" style="27" customWidth="1"/>
    <col min="10" max="10" width="20" style="27" customWidth="1"/>
    <col min="11" max="12" width="11.42578125" style="27" customWidth="1"/>
    <col min="13" max="13" width="10.5703125" style="27" customWidth="1"/>
    <col min="14" max="14" width="18.85546875" style="62" customWidth="1"/>
    <col min="15" max="15" width="19.570312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7.42578125" style="27" customWidth="1"/>
    <col min="26" max="26" width="9.570312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85" customHeight="1" x14ac:dyDescent="0.3">
      <c r="B4" s="26"/>
      <c r="H4" s="26"/>
      <c r="N4" s="26"/>
    </row>
    <row r="5" spans="1:31" s="25" customFormat="1" ht="30.75" customHeight="1" x14ac:dyDescent="0.2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39</v>
      </c>
      <c r="B7" s="31" t="s">
        <v>58</v>
      </c>
      <c r="C7" s="32"/>
      <c r="D7" s="32"/>
      <c r="E7" s="32"/>
      <c r="F7" s="32"/>
      <c r="G7" s="33"/>
      <c r="H7" s="73"/>
      <c r="I7" s="90" t="s">
        <v>46</v>
      </c>
      <c r="J7" s="91">
        <v>45246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2023'!B8</f>
        <v>Institut Municipal d'Informàtica (IMI)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0.100000000000001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28" t="s">
        <v>6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30"/>
    </row>
    <row r="11" spans="1:31" ht="30" customHeight="1" thickBot="1" x14ac:dyDescent="0.3">
      <c r="A11" s="119" t="s">
        <v>10</v>
      </c>
      <c r="B11" s="131" t="s">
        <v>3</v>
      </c>
      <c r="C11" s="132"/>
      <c r="D11" s="132"/>
      <c r="E11" s="132"/>
      <c r="F11" s="133"/>
      <c r="G11" s="134" t="s">
        <v>1</v>
      </c>
      <c r="H11" s="135"/>
      <c r="I11" s="135"/>
      <c r="J11" s="135"/>
      <c r="K11" s="136"/>
      <c r="L11" s="105" t="s">
        <v>2</v>
      </c>
      <c r="M11" s="106"/>
      <c r="N11" s="106"/>
      <c r="O11" s="106"/>
      <c r="P11" s="106"/>
      <c r="Q11" s="137" t="s">
        <v>34</v>
      </c>
      <c r="R11" s="138"/>
      <c r="S11" s="138"/>
      <c r="T11" s="138"/>
      <c r="U11" s="139"/>
      <c r="V11" s="143" t="s">
        <v>5</v>
      </c>
      <c r="W11" s="144"/>
      <c r="X11" s="144"/>
      <c r="Y11" s="144"/>
      <c r="Z11" s="145"/>
      <c r="AA11" s="140" t="s">
        <v>4</v>
      </c>
      <c r="AB11" s="141"/>
      <c r="AC11" s="141"/>
      <c r="AD11" s="141"/>
      <c r="AE11" s="142"/>
    </row>
    <row r="12" spans="1:31" ht="39" customHeight="1" thickBot="1" x14ac:dyDescent="0.3">
      <c r="A12" s="120"/>
      <c r="B12" s="34" t="s">
        <v>7</v>
      </c>
      <c r="C12" s="35" t="s">
        <v>8</v>
      </c>
      <c r="D12" s="36" t="s">
        <v>43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>
        <v>4</v>
      </c>
      <c r="H13" s="20">
        <f t="shared" ref="H13:H23" si="2">IF(G13,G13/$G$25,"")</f>
        <v>0.10810810810810811</v>
      </c>
      <c r="I13" s="4">
        <v>4048336.96</v>
      </c>
      <c r="J13" s="5">
        <v>4898487.7299999995</v>
      </c>
      <c r="K13" s="21">
        <f t="shared" ref="K13:K23" si="3">IF(J13,J13/$J$25,"")</f>
        <v>0.80949629932101352</v>
      </c>
      <c r="L13" s="1">
        <v>3</v>
      </c>
      <c r="M13" s="20">
        <f t="shared" ref="M13:M23" si="4">IF(L13,L13/$L$25,"")</f>
        <v>0.27272727272727271</v>
      </c>
      <c r="N13" s="4">
        <v>5161516.75</v>
      </c>
      <c r="O13" s="5">
        <v>6245435.2700000005</v>
      </c>
      <c r="P13" s="21">
        <f t="shared" ref="P13:P23" si="5">IF(O13,O13/$O$25,"")</f>
        <v>0.95836943502607119</v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>
        <v>2</v>
      </c>
      <c r="H14" s="20">
        <f t="shared" si="2"/>
        <v>5.4054054054054057E-2</v>
      </c>
      <c r="I14" s="6">
        <v>197592</v>
      </c>
      <c r="J14" s="7">
        <v>239086.32</v>
      </c>
      <c r="K14" s="21">
        <f t="shared" si="3"/>
        <v>3.9510049208244039E-2</v>
      </c>
      <c r="L14" s="2">
        <v>2</v>
      </c>
      <c r="M14" s="20">
        <f t="shared" si="4"/>
        <v>0.18181818181818182</v>
      </c>
      <c r="N14" s="6">
        <v>175976</v>
      </c>
      <c r="O14" s="7">
        <v>212930.96</v>
      </c>
      <c r="P14" s="21">
        <f t="shared" si="5"/>
        <v>3.2674507862565511E-2</v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2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>
        <v>1</v>
      </c>
      <c r="H18" s="66">
        <f t="shared" si="2"/>
        <v>2.7027027027027029E-2</v>
      </c>
      <c r="I18" s="69">
        <v>88940.05</v>
      </c>
      <c r="J18" s="70">
        <v>107617.46</v>
      </c>
      <c r="K18" s="67">
        <f t="shared" si="3"/>
        <v>1.7784251061567367E-2</v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2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2</v>
      </c>
      <c r="H19" s="20">
        <f t="shared" si="2"/>
        <v>5.4054054054054057E-2</v>
      </c>
      <c r="I19" s="6">
        <v>547380</v>
      </c>
      <c r="J19" s="7">
        <v>662329.79999999993</v>
      </c>
      <c r="K19" s="21">
        <f t="shared" si="3"/>
        <v>0.10945286618693378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2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10</v>
      </c>
      <c r="H20" s="66">
        <f t="shared" si="2"/>
        <v>0.27027027027027029</v>
      </c>
      <c r="I20" s="69">
        <v>103715.31000000001</v>
      </c>
      <c r="J20" s="70">
        <v>125495.53</v>
      </c>
      <c r="K20" s="67">
        <f t="shared" si="3"/>
        <v>2.0738679510039163E-2</v>
      </c>
      <c r="L20" s="68">
        <v>6</v>
      </c>
      <c r="M20" s="66">
        <f t="shared" si="4"/>
        <v>0.54545454545454541</v>
      </c>
      <c r="N20" s="69">
        <v>48234.880000000005</v>
      </c>
      <c r="O20" s="70">
        <v>58364.21</v>
      </c>
      <c r="P20" s="67">
        <f t="shared" si="5"/>
        <v>8.9560571113633473E-3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>
        <v>1</v>
      </c>
      <c r="W20" s="66">
        <f t="shared" si="8"/>
        <v>1</v>
      </c>
      <c r="X20" s="69">
        <v>65950</v>
      </c>
      <c r="Y20" s="70">
        <v>79799.5</v>
      </c>
      <c r="Z20" s="67">
        <f t="shared" si="9"/>
        <v>1</v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50000000000003" customHeight="1" x14ac:dyDescent="0.25">
      <c r="A21" s="46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18</v>
      </c>
      <c r="H21" s="20">
        <f t="shared" si="2"/>
        <v>0.48648648648648651</v>
      </c>
      <c r="I21" s="6">
        <v>15444</v>
      </c>
      <c r="J21" s="7">
        <v>18261.88</v>
      </c>
      <c r="K21" s="21">
        <f t="shared" si="3"/>
        <v>3.017854712202052E-3</v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50000000000003" customHeight="1" x14ac:dyDescent="0.25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50000000000003" customHeight="1" x14ac:dyDescent="0.25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25">
      <c r="A24" s="97" t="s">
        <v>52</v>
      </c>
      <c r="B24" s="68"/>
      <c r="C24" s="66" t="str">
        <f t="shared" ref="C24" si="1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13">IF(G24,G24/$G$25,"")</f>
        <v/>
      </c>
      <c r="I24" s="69"/>
      <c r="J24" s="70"/>
      <c r="K24" s="67" t="str">
        <f t="shared" ref="K24" si="14">IF(J24,J24/$J$25,"")</f>
        <v/>
      </c>
      <c r="L24" s="68"/>
      <c r="M24" s="66" t="str">
        <f t="shared" ref="M24" si="15">IF(L24,L24/$L$25,"")</f>
        <v/>
      </c>
      <c r="N24" s="69"/>
      <c r="O24" s="70"/>
      <c r="P24" s="67" t="str">
        <f t="shared" ref="P24" si="16">IF(O24,O24/$O$25,"")</f>
        <v/>
      </c>
      <c r="Q24" s="68"/>
      <c r="R24" s="66" t="str">
        <f t="shared" ref="R24" si="1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18">IF(V24,V24/$V$25,"")</f>
        <v/>
      </c>
      <c r="X24" s="69"/>
      <c r="Y24" s="70"/>
      <c r="Z24" s="67" t="str">
        <f t="shared" ref="Z24" si="19">IF(Y24,Y24/$Y$25,"")</f>
        <v/>
      </c>
      <c r="AA24" s="68"/>
      <c r="AB24" s="20" t="str">
        <f t="shared" ref="AB24" si="20">IF(AA24,AA24/$AA$25,"")</f>
        <v/>
      </c>
      <c r="AC24" s="69"/>
      <c r="AD24" s="70"/>
      <c r="AE24" s="67" t="str">
        <f t="shared" ref="AE24" si="21">IF(AD24,AD24/$AD$25,"")</f>
        <v/>
      </c>
    </row>
    <row r="25" spans="1:31" ht="33" customHeight="1" thickBot="1" x14ac:dyDescent="0.3">
      <c r="A25" s="82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37</v>
      </c>
      <c r="H25" s="17">
        <f t="shared" si="22"/>
        <v>1</v>
      </c>
      <c r="I25" s="18">
        <f t="shared" si="22"/>
        <v>5001408.3199999994</v>
      </c>
      <c r="J25" s="18">
        <f t="shared" si="22"/>
        <v>6051278.7199999997</v>
      </c>
      <c r="K25" s="19">
        <f t="shared" si="22"/>
        <v>1</v>
      </c>
      <c r="L25" s="16">
        <f t="shared" si="22"/>
        <v>11</v>
      </c>
      <c r="M25" s="17">
        <f t="shared" si="22"/>
        <v>1</v>
      </c>
      <c r="N25" s="18">
        <f t="shared" si="22"/>
        <v>5385727.6299999999</v>
      </c>
      <c r="O25" s="18">
        <f t="shared" si="22"/>
        <v>6516730.4400000004</v>
      </c>
      <c r="P25" s="19">
        <f t="shared" si="22"/>
        <v>1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1</v>
      </c>
      <c r="W25" s="17">
        <f t="shared" si="22"/>
        <v>1</v>
      </c>
      <c r="X25" s="18">
        <f t="shared" si="22"/>
        <v>65950</v>
      </c>
      <c r="Y25" s="18">
        <f t="shared" si="22"/>
        <v>79799.5</v>
      </c>
      <c r="Z25" s="19">
        <f t="shared" si="22"/>
        <v>1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5" customFormat="1" ht="18.75" customHeight="1" x14ac:dyDescent="0.25">
      <c r="B26" s="26"/>
      <c r="H26" s="26"/>
      <c r="N26" s="26"/>
    </row>
    <row r="27" spans="1:31" s="49" customFormat="1" ht="34.35" customHeight="1" x14ac:dyDescent="0.25">
      <c r="A27" s="125" t="str">
        <f>'CONTRACTACIO 1r TR 2023'!A27:Q27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ss.): 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350000000000001" customHeight="1" x14ac:dyDescent="0.25">
      <c r="A28" s="127" t="str">
        <f>'CONTRACTACIO 1r TR 2023'!A28:Q28</f>
        <v>https://bcnroc.ajuntament.barcelona.cat/jspui/bitstream/11703/128073/5/GM_pressupost-general_2023.pdf#page=269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.1" customHeight="1" x14ac:dyDescent="0.25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25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">
      <c r="A32" s="103"/>
      <c r="B32" s="122"/>
      <c r="C32" s="123"/>
      <c r="D32" s="123"/>
      <c r="E32" s="123"/>
      <c r="F32" s="124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5" customHeight="1" thickBot="1" x14ac:dyDescent="0.3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25">
      <c r="A34" s="41" t="s">
        <v>25</v>
      </c>
      <c r="B34" s="9">
        <f t="shared" ref="B34:B45" si="23">B13+G13+L13+Q13+AA13+V13</f>
        <v>7</v>
      </c>
      <c r="C34" s="8">
        <f t="shared" ref="C34:C42" si="24">IF(B34,B34/$B$46,"")</f>
        <v>0.14285714285714285</v>
      </c>
      <c r="D34" s="10">
        <f t="shared" ref="D34:D45" si="25">D13+I13+N13+S13+AC13+X13</f>
        <v>9209853.7100000009</v>
      </c>
      <c r="E34" s="11">
        <f t="shared" ref="E34:E45" si="26">E13+J13+O13+T13+AD13+Y13</f>
        <v>11143923</v>
      </c>
      <c r="F34" s="21">
        <f t="shared" ref="F34:F43" si="27">IF(E34,E34/$E$46,"")</f>
        <v>0.88109516040069491</v>
      </c>
      <c r="J34" s="150" t="s">
        <v>3</v>
      </c>
      <c r="K34" s="151"/>
      <c r="L34" s="57">
        <f>B25</f>
        <v>0</v>
      </c>
      <c r="M34" s="8" t="str">
        <f>IF(L34,L34/$L$40,"")</f>
        <v/>
      </c>
      <c r="N34" s="58">
        <f>D25</f>
        <v>0</v>
      </c>
      <c r="O34" s="58">
        <f>E25</f>
        <v>0</v>
      </c>
      <c r="P34" s="59" t="str">
        <f>IF(O34,O34/$O$40,"")</f>
        <v/>
      </c>
    </row>
    <row r="35" spans="1:33" s="25" customFormat="1" ht="30" customHeight="1" x14ac:dyDescent="0.25">
      <c r="A35" s="43" t="s">
        <v>18</v>
      </c>
      <c r="B35" s="12">
        <f t="shared" si="23"/>
        <v>4</v>
      </c>
      <c r="C35" s="8">
        <f t="shared" si="24"/>
        <v>8.1632653061224483E-2</v>
      </c>
      <c r="D35" s="13">
        <f t="shared" si="25"/>
        <v>373568</v>
      </c>
      <c r="E35" s="14">
        <f t="shared" si="26"/>
        <v>452017.28</v>
      </c>
      <c r="F35" s="21">
        <f t="shared" si="27"/>
        <v>3.5738782278510524E-2</v>
      </c>
      <c r="J35" s="146" t="s">
        <v>1</v>
      </c>
      <c r="K35" s="147"/>
      <c r="L35" s="60">
        <f>G25</f>
        <v>37</v>
      </c>
      <c r="M35" s="8">
        <f>IF(L35,L35/$L$40,"")</f>
        <v>0.75510204081632648</v>
      </c>
      <c r="N35" s="61">
        <f>I25</f>
        <v>5001408.3199999994</v>
      </c>
      <c r="O35" s="61">
        <f>J25</f>
        <v>6051278.7199999997</v>
      </c>
      <c r="P35" s="59">
        <f>IF(O35,O35/$O$40,"")</f>
        <v>0.478444834411339</v>
      </c>
    </row>
    <row r="36" spans="1:33" ht="30" customHeight="1" x14ac:dyDescent="0.25">
      <c r="A36" s="43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5"/>
      <c r="J36" s="146" t="s">
        <v>2</v>
      </c>
      <c r="K36" s="147"/>
      <c r="L36" s="60">
        <f>L25</f>
        <v>11</v>
      </c>
      <c r="M36" s="8">
        <f>IF(L36,L36/$L$40,"")</f>
        <v>0.22448979591836735</v>
      </c>
      <c r="N36" s="61">
        <f>N25</f>
        <v>5385727.6299999999</v>
      </c>
      <c r="O36" s="61">
        <f>O25</f>
        <v>6516730.4400000004</v>
      </c>
      <c r="P36" s="59">
        <f>IF(O36,O36/$O$40,"")</f>
        <v>0.51524581175945783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3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5"/>
      <c r="J37" s="146" t="s">
        <v>34</v>
      </c>
      <c r="K37" s="147"/>
      <c r="L37" s="60">
        <f>Q25</f>
        <v>0</v>
      </c>
      <c r="M37" s="8" t="str">
        <f>IF(L37,L37/$L$40,"")</f>
        <v/>
      </c>
      <c r="N37" s="61">
        <f>S25</f>
        <v>0</v>
      </c>
      <c r="O37" s="61">
        <f>T25</f>
        <v>0</v>
      </c>
      <c r="P37" s="59" t="str">
        <f>IF(O37,O37/$O$40,"")</f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3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5"/>
      <c r="J38" s="146" t="s">
        <v>5</v>
      </c>
      <c r="K38" s="147"/>
      <c r="L38" s="60">
        <f>V25</f>
        <v>1</v>
      </c>
      <c r="M38" s="8">
        <f>IF(L38,L38/$L$40,"")</f>
        <v>2.0408163265306121E-2</v>
      </c>
      <c r="N38" s="61">
        <f>X25</f>
        <v>65950</v>
      </c>
      <c r="O38" s="61">
        <f>Y25</f>
        <v>79799.5</v>
      </c>
      <c r="P38" s="59">
        <f>IF(O38,O38/$O$40,"")</f>
        <v>6.309353829203169E-3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23"/>
        <v>1</v>
      </c>
      <c r="C39" s="8">
        <f t="shared" si="24"/>
        <v>2.0408163265306121E-2</v>
      </c>
      <c r="D39" s="13">
        <f t="shared" si="25"/>
        <v>88940.05</v>
      </c>
      <c r="E39" s="22">
        <f t="shared" si="26"/>
        <v>107617.46</v>
      </c>
      <c r="F39" s="21">
        <f t="shared" si="27"/>
        <v>8.5087830542812781E-3</v>
      </c>
      <c r="G39" s="25"/>
      <c r="J39" s="146" t="s">
        <v>4</v>
      </c>
      <c r="K39" s="147"/>
      <c r="L39" s="60">
        <f>AA25</f>
        <v>0</v>
      </c>
      <c r="M39" s="8" t="str">
        <f t="shared" ref="M39" si="28">IF(L39,L39/$L$40,"")</f>
        <v/>
      </c>
      <c r="N39" s="61">
        <f>AC25</f>
        <v>0</v>
      </c>
      <c r="O39" s="61">
        <f>AD25</f>
        <v>0</v>
      </c>
      <c r="P39" s="59" t="str">
        <f t="shared" ref="P39" si="29">IF(O39,O39/$O$40,"")</f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">
      <c r="A40" s="44" t="s">
        <v>28</v>
      </c>
      <c r="B40" s="12">
        <f t="shared" si="23"/>
        <v>2</v>
      </c>
      <c r="C40" s="8">
        <f t="shared" si="24"/>
        <v>4.0816326530612242E-2</v>
      </c>
      <c r="D40" s="13">
        <f t="shared" si="25"/>
        <v>547380</v>
      </c>
      <c r="E40" s="23">
        <f t="shared" si="26"/>
        <v>662329.79999999993</v>
      </c>
      <c r="F40" s="21">
        <f t="shared" si="27"/>
        <v>5.2367158438653978E-2</v>
      </c>
      <c r="G40" s="25"/>
      <c r="J40" s="148" t="s">
        <v>0</v>
      </c>
      <c r="K40" s="149"/>
      <c r="L40" s="83">
        <f>SUM(L34:L39)</f>
        <v>49</v>
      </c>
      <c r="M40" s="17">
        <f>SUM(M34:M39)</f>
        <v>1</v>
      </c>
      <c r="N40" s="84">
        <f>SUM(N34:N39)</f>
        <v>10453085.949999999</v>
      </c>
      <c r="O40" s="85">
        <f>SUM(O34:O39)</f>
        <v>12647808.66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45" t="s">
        <v>29</v>
      </c>
      <c r="B41" s="12">
        <f t="shared" si="23"/>
        <v>17</v>
      </c>
      <c r="C41" s="8">
        <f t="shared" si="24"/>
        <v>0.34693877551020408</v>
      </c>
      <c r="D41" s="13">
        <f t="shared" si="25"/>
        <v>217900.19</v>
      </c>
      <c r="E41" s="23">
        <f t="shared" si="26"/>
        <v>263659.24</v>
      </c>
      <c r="F41" s="21">
        <f t="shared" si="27"/>
        <v>2.0846238829802154E-2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25">
      <c r="A42" s="46" t="s">
        <v>32</v>
      </c>
      <c r="B42" s="12">
        <f t="shared" si="23"/>
        <v>18</v>
      </c>
      <c r="C42" s="8">
        <f t="shared" si="24"/>
        <v>0.36734693877551022</v>
      </c>
      <c r="D42" s="13">
        <f t="shared" si="25"/>
        <v>15444</v>
      </c>
      <c r="E42" s="14">
        <f t="shared" si="26"/>
        <v>18261.88</v>
      </c>
      <c r="F42" s="21">
        <f t="shared" si="27"/>
        <v>1.4438769980569897E-3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25">
      <c r="A43" s="80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25">
      <c r="A44" s="94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25">
      <c r="A45" s="97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">
      <c r="A46" s="64" t="s">
        <v>0</v>
      </c>
      <c r="B46" s="16">
        <f>SUM(B34:B45)</f>
        <v>49</v>
      </c>
      <c r="C46" s="17">
        <f>SUM(C34:C45)</f>
        <v>1</v>
      </c>
      <c r="D46" s="18">
        <f>SUM(D34:D45)</f>
        <v>10453085.950000001</v>
      </c>
      <c r="E46" s="18">
        <f>SUM(E34:E45)</f>
        <v>12647808.660000002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2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2:21" s="25" customFormat="1" x14ac:dyDescent="0.25">
      <c r="B97" s="26"/>
      <c r="H97" s="26"/>
      <c r="N97" s="26"/>
    </row>
    <row r="98" spans="2:21" s="25" customFormat="1" x14ac:dyDescent="0.25">
      <c r="B98" s="26"/>
      <c r="H98" s="26"/>
      <c r="N98" s="26"/>
    </row>
    <row r="99" spans="2:21" s="25" customFormat="1" x14ac:dyDescent="0.25">
      <c r="B99" s="26"/>
      <c r="H99" s="26"/>
      <c r="N99" s="26"/>
    </row>
    <row r="100" spans="2:21" s="25" customFormat="1" x14ac:dyDescent="0.25">
      <c r="B100" s="26"/>
      <c r="H100" s="26"/>
      <c r="N100" s="26"/>
    </row>
    <row r="101" spans="2:21" s="25" customFormat="1" x14ac:dyDescent="0.25">
      <c r="B101" s="26"/>
      <c r="H101" s="26"/>
      <c r="N101" s="26"/>
    </row>
    <row r="102" spans="2:21" s="25" customFormat="1" x14ac:dyDescent="0.25">
      <c r="B102" s="26"/>
      <c r="H102" s="26"/>
      <c r="N102" s="26"/>
    </row>
    <row r="103" spans="2:21" s="25" customFormat="1" x14ac:dyDescent="0.25">
      <c r="B103" s="26"/>
      <c r="H103" s="26"/>
      <c r="N103" s="26"/>
    </row>
    <row r="104" spans="2:21" s="25" customFormat="1" x14ac:dyDescent="0.25">
      <c r="B104" s="26"/>
      <c r="H104" s="26"/>
      <c r="N104" s="26"/>
    </row>
    <row r="105" spans="2:21" s="25" customFormat="1" x14ac:dyDescent="0.25">
      <c r="B105" s="26"/>
      <c r="H105" s="26"/>
      <c r="N105" s="26"/>
    </row>
    <row r="106" spans="2:21" s="25" customFormat="1" x14ac:dyDescent="0.2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2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2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8:K38"/>
    <mergeCell ref="J39:K39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topLeftCell="A24" zoomScale="80" zoomScaleNormal="80" workbookViewId="0">
      <selection activeCell="I47" sqref="I47"/>
    </sheetView>
  </sheetViews>
  <sheetFormatPr defaultColWidth="9.140625" defaultRowHeight="15" x14ac:dyDescent="0.25"/>
  <cols>
    <col min="1" max="1" width="26.140625" style="27" customWidth="1"/>
    <col min="2" max="2" width="11.5703125" style="62" customWidth="1"/>
    <col min="3" max="3" width="10.5703125" style="27" customWidth="1"/>
    <col min="4" max="4" width="19.140625" style="27" customWidth="1"/>
    <col min="5" max="5" width="18.140625" style="27" customWidth="1"/>
    <col min="6" max="6" width="11.42578125" style="27" customWidth="1"/>
    <col min="7" max="7" width="9.42578125" style="27" customWidth="1"/>
    <col min="8" max="8" width="10.85546875" style="62" customWidth="1"/>
    <col min="9" max="9" width="17.42578125" style="27" customWidth="1"/>
    <col min="10" max="10" width="20" style="27" customWidth="1"/>
    <col min="11" max="12" width="11.42578125" style="27" customWidth="1"/>
    <col min="13" max="13" width="10.5703125" style="27" customWidth="1"/>
    <col min="14" max="14" width="18.85546875" style="62" customWidth="1"/>
    <col min="15" max="15" width="19.570312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7.42578125" style="27" customWidth="1"/>
    <col min="26" max="26" width="9.570312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85" customHeight="1" x14ac:dyDescent="0.3">
      <c r="B4" s="26"/>
      <c r="H4" s="26"/>
      <c r="N4" s="26"/>
    </row>
    <row r="5" spans="1:31" s="25" customFormat="1" ht="30.75" customHeight="1" x14ac:dyDescent="0.2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40</v>
      </c>
      <c r="B7" s="31" t="s">
        <v>59</v>
      </c>
      <c r="C7" s="32"/>
      <c r="D7" s="32"/>
      <c r="E7" s="32"/>
      <c r="F7" s="32"/>
      <c r="G7" s="33"/>
      <c r="H7" s="73"/>
      <c r="I7" s="90" t="s">
        <v>46</v>
      </c>
      <c r="J7" s="91">
        <v>45321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2023'!B8</f>
        <v>Institut Municipal d'Informàtica (IMI)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28" t="s">
        <v>6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30"/>
    </row>
    <row r="11" spans="1:31" ht="30" customHeight="1" thickBot="1" x14ac:dyDescent="0.3">
      <c r="A11" s="119" t="s">
        <v>10</v>
      </c>
      <c r="B11" s="131" t="s">
        <v>3</v>
      </c>
      <c r="C11" s="132"/>
      <c r="D11" s="132"/>
      <c r="E11" s="132"/>
      <c r="F11" s="133"/>
      <c r="G11" s="134" t="s">
        <v>1</v>
      </c>
      <c r="H11" s="135"/>
      <c r="I11" s="135"/>
      <c r="J11" s="135"/>
      <c r="K11" s="136"/>
      <c r="L11" s="105" t="s">
        <v>2</v>
      </c>
      <c r="M11" s="106"/>
      <c r="N11" s="106"/>
      <c r="O11" s="106"/>
      <c r="P11" s="106"/>
      <c r="Q11" s="137" t="s">
        <v>34</v>
      </c>
      <c r="R11" s="138"/>
      <c r="S11" s="138"/>
      <c r="T11" s="138"/>
      <c r="U11" s="139"/>
      <c r="V11" s="143" t="s">
        <v>5</v>
      </c>
      <c r="W11" s="144"/>
      <c r="X11" s="144"/>
      <c r="Y11" s="144"/>
      <c r="Z11" s="145"/>
      <c r="AA11" s="140" t="s">
        <v>4</v>
      </c>
      <c r="AB11" s="141"/>
      <c r="AC11" s="141"/>
      <c r="AD11" s="141"/>
      <c r="AE11" s="142"/>
    </row>
    <row r="12" spans="1:31" ht="39" customHeight="1" thickBot="1" x14ac:dyDescent="0.3">
      <c r="A12" s="120"/>
      <c r="B12" s="34" t="s">
        <v>7</v>
      </c>
      <c r="C12" s="35" t="s">
        <v>8</v>
      </c>
      <c r="D12" s="36" t="s">
        <v>44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2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>
        <v>11</v>
      </c>
      <c r="H13" s="20">
        <f t="shared" ref="H13:H21" si="2">IF(G13,G13/$G$25,"")</f>
        <v>0.16923076923076924</v>
      </c>
      <c r="I13" s="4">
        <v>17708547.309999999</v>
      </c>
      <c r="J13" s="5">
        <v>21427342.240000002</v>
      </c>
      <c r="K13" s="21">
        <f t="shared" ref="K13:K21" si="3">IF(J13,J13/$J$25,"")</f>
        <v>0.98027461592173482</v>
      </c>
      <c r="L13" s="1">
        <v>8</v>
      </c>
      <c r="M13" s="20">
        <f>IF(L13,L13/$L$25,"")</f>
        <v>0.27586206896551724</v>
      </c>
      <c r="N13" s="4">
        <v>8622121.9299999997</v>
      </c>
      <c r="O13" s="5">
        <v>10432767.539999999</v>
      </c>
      <c r="P13" s="21">
        <f>IF(O13,O13/$O$25,"")</f>
        <v>0.76752987654726734</v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2" customFormat="1" ht="36" customHeight="1" x14ac:dyDescent="0.2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>
        <v>1</v>
      </c>
      <c r="H14" s="20">
        <f t="shared" si="2"/>
        <v>1.5384615384615385E-2</v>
      </c>
      <c r="I14" s="6">
        <v>62656.95</v>
      </c>
      <c r="J14" s="7">
        <v>75814.91</v>
      </c>
      <c r="K14" s="21">
        <f t="shared" si="3"/>
        <v>3.4684391068647482E-3</v>
      </c>
      <c r="L14" s="2">
        <v>2</v>
      </c>
      <c r="M14" s="20">
        <f>IF(L14,L14/$L$25,"")</f>
        <v>6.8965517241379309E-2</v>
      </c>
      <c r="N14" s="6">
        <v>105135</v>
      </c>
      <c r="O14" s="7">
        <v>127213.35</v>
      </c>
      <c r="P14" s="21">
        <f>IF(O14,O14/$O$25,"")</f>
        <v>9.3589784729991524E-3</v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2" customFormat="1" ht="36" customHeight="1" x14ac:dyDescent="0.2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>
        <v>3</v>
      </c>
      <c r="M15" s="20">
        <f>IF(L15,L15/$L$25,"")</f>
        <v>0.10344827586206896</v>
      </c>
      <c r="N15" s="6">
        <v>70388.929999999993</v>
      </c>
      <c r="O15" s="7">
        <v>85170.61</v>
      </c>
      <c r="P15" s="21">
        <f>IF(O15,O15/$O$25,"")</f>
        <v>6.2659296805107822E-3</v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3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9" customFormat="1" ht="36" customHeight="1" x14ac:dyDescent="0.2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>
        <v>1</v>
      </c>
      <c r="H18" s="66">
        <f t="shared" si="2"/>
        <v>1.5384615384615385E-2</v>
      </c>
      <c r="I18" s="69">
        <v>18098.849999999999</v>
      </c>
      <c r="J18" s="70">
        <v>21899.61</v>
      </c>
      <c r="K18" s="67">
        <f t="shared" si="3"/>
        <v>1.0018802864645794E-3</v>
      </c>
      <c r="L18" s="71">
        <v>14</v>
      </c>
      <c r="M18" s="66">
        <f>IF(L18,L18/$L$25,"")</f>
        <v>0.48275862068965519</v>
      </c>
      <c r="N18" s="69">
        <v>2417398.5300000003</v>
      </c>
      <c r="O18" s="70">
        <v>2925052.23</v>
      </c>
      <c r="P18" s="67">
        <f>IF(O18,O18/$O$25,"")</f>
        <v>0.21519361649518831</v>
      </c>
      <c r="Q18" s="71"/>
      <c r="R18" s="66" t="str">
        <f t="shared" si="4"/>
        <v/>
      </c>
      <c r="S18" s="69"/>
      <c r="T18" s="70"/>
      <c r="U18" s="67" t="str">
        <f t="shared" si="5"/>
        <v/>
      </c>
      <c r="V18" s="71"/>
      <c r="W18" s="66" t="str">
        <f t="shared" si="6"/>
        <v/>
      </c>
      <c r="X18" s="69"/>
      <c r="Y18" s="70"/>
      <c r="Z18" s="67" t="str">
        <f t="shared" si="7"/>
        <v/>
      </c>
      <c r="AA18" s="71"/>
      <c r="AB18" s="20" t="str">
        <f t="shared" si="8"/>
        <v/>
      </c>
      <c r="AC18" s="69"/>
      <c r="AD18" s="70"/>
      <c r="AE18" s="67" t="str">
        <f t="shared" si="9"/>
        <v/>
      </c>
    </row>
    <row r="19" spans="1:31" s="42" customFormat="1" ht="36" customHeight="1" x14ac:dyDescent="0.2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4</v>
      </c>
      <c r="H19" s="20">
        <f t="shared" si="2"/>
        <v>6.1538461538461542E-2</v>
      </c>
      <c r="I19" s="6">
        <v>91491.16</v>
      </c>
      <c r="J19" s="7">
        <v>110253.66</v>
      </c>
      <c r="K19" s="21">
        <f t="shared" si="3"/>
        <v>5.0439696626820452E-3</v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>
        <v>1</v>
      </c>
      <c r="W19" s="20">
        <f t="shared" si="6"/>
        <v>0.33333333333333331</v>
      </c>
      <c r="X19" s="6">
        <v>48102.58</v>
      </c>
      <c r="Y19" s="7">
        <v>48102.58</v>
      </c>
      <c r="Z19" s="21">
        <f t="shared" si="7"/>
        <v>0.21436127465122706</v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9" customFormat="1" ht="36" customHeight="1" x14ac:dyDescent="0.2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14</v>
      </c>
      <c r="H20" s="66">
        <f t="shared" si="2"/>
        <v>0.2153846153846154</v>
      </c>
      <c r="I20" s="69">
        <v>143231.51999999999</v>
      </c>
      <c r="J20" s="70">
        <v>173310.13999999998</v>
      </c>
      <c r="K20" s="67">
        <f t="shared" si="3"/>
        <v>7.9287262517650468E-3</v>
      </c>
      <c r="L20" s="68">
        <v>2</v>
      </c>
      <c r="M20" s="66">
        <f>IF(L20,L20/$L$25,"")</f>
        <v>6.8965517241379309E-2</v>
      </c>
      <c r="N20" s="69">
        <v>18553.400000000001</v>
      </c>
      <c r="O20" s="70">
        <v>22449.61</v>
      </c>
      <c r="P20" s="67">
        <f>IF(O20,O20/$O$25,"")</f>
        <v>1.6515988040345332E-3</v>
      </c>
      <c r="Q20" s="68"/>
      <c r="R20" s="66" t="str">
        <f t="shared" si="4"/>
        <v/>
      </c>
      <c r="S20" s="69"/>
      <c r="T20" s="70"/>
      <c r="U20" s="67" t="str">
        <f t="shared" si="5"/>
        <v/>
      </c>
      <c r="V20" s="68">
        <v>2</v>
      </c>
      <c r="W20" s="66">
        <f t="shared" si="6"/>
        <v>0.66666666666666663</v>
      </c>
      <c r="X20" s="69">
        <v>145700</v>
      </c>
      <c r="Y20" s="70">
        <v>176297</v>
      </c>
      <c r="Z20" s="67">
        <f t="shared" si="7"/>
        <v>0.78563872534877288</v>
      </c>
      <c r="AA20" s="68"/>
      <c r="AB20" s="20" t="str">
        <f t="shared" si="8"/>
        <v/>
      </c>
      <c r="AC20" s="69"/>
      <c r="AD20" s="70"/>
      <c r="AE20" s="67" t="str">
        <f t="shared" si="9"/>
        <v/>
      </c>
    </row>
    <row r="21" spans="1:31" s="42" customFormat="1" ht="39.950000000000003" customHeight="1" x14ac:dyDescent="0.25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34</v>
      </c>
      <c r="H21" s="20">
        <f t="shared" si="2"/>
        <v>0.52307692307692311</v>
      </c>
      <c r="I21" s="6">
        <v>42239.22</v>
      </c>
      <c r="J21" s="7">
        <v>49889.18</v>
      </c>
      <c r="K21" s="21">
        <f t="shared" si="3"/>
        <v>2.2823687704887421E-3</v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2" customFormat="1" ht="39.950000000000003" customHeight="1" x14ac:dyDescent="0.25">
      <c r="A22" s="80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2" customFormat="1" ht="39.950000000000003" customHeight="1" x14ac:dyDescent="0.25">
      <c r="A23" s="94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2" customFormat="1" ht="36" customHeight="1" x14ac:dyDescent="0.25">
      <c r="A24" s="97" t="s">
        <v>52</v>
      </c>
      <c r="B24" s="68"/>
      <c r="C24" s="66" t="str">
        <f t="shared" ref="C24" si="20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1">IF(G24,G24/$G$25,"")</f>
        <v/>
      </c>
      <c r="I24" s="69"/>
      <c r="J24" s="70"/>
      <c r="K24" s="67" t="str">
        <f t="shared" ref="K24" si="22">IF(J24,J24/$J$25,"")</f>
        <v/>
      </c>
      <c r="L24" s="68"/>
      <c r="M24" s="66" t="str">
        <f t="shared" ref="M24" si="23">IF(L24,L24/$L$25,"")</f>
        <v/>
      </c>
      <c r="N24" s="69"/>
      <c r="O24" s="70"/>
      <c r="P24" s="67" t="str">
        <f t="shared" ref="P24" si="24">IF(O24,O24/$O$25,"")</f>
        <v/>
      </c>
      <c r="Q24" s="68"/>
      <c r="R24" s="66" t="str">
        <f t="shared" ref="R24" si="25">IF(Q24,Q24/$Q$25,"")</f>
        <v/>
      </c>
      <c r="S24" s="69"/>
      <c r="T24" s="70"/>
      <c r="U24" s="67" t="str">
        <f t="shared" si="5"/>
        <v/>
      </c>
      <c r="V24" s="68"/>
      <c r="W24" s="66" t="str">
        <f t="shared" ref="W24" si="26">IF(V24,V24/$V$25,"")</f>
        <v/>
      </c>
      <c r="X24" s="69"/>
      <c r="Y24" s="70"/>
      <c r="Z24" s="67" t="str">
        <f t="shared" ref="Z24" si="27">IF(Y24,Y24/$Y$25,"")</f>
        <v/>
      </c>
      <c r="AA24" s="68"/>
      <c r="AB24" s="20" t="str">
        <f t="shared" ref="AB24" si="28">IF(AA24,AA24/$AA$25,"")</f>
        <v/>
      </c>
      <c r="AC24" s="69"/>
      <c r="AD24" s="70"/>
      <c r="AE24" s="67" t="str">
        <f t="shared" ref="AE24" si="29">IF(AD24,AD24/$AD$25,"")</f>
        <v/>
      </c>
    </row>
    <row r="25" spans="1:31" ht="33" customHeight="1" thickBot="1" x14ac:dyDescent="0.3">
      <c r="A25" s="82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65</v>
      </c>
      <c r="H25" s="17">
        <f t="shared" si="30"/>
        <v>1</v>
      </c>
      <c r="I25" s="18">
        <f t="shared" si="30"/>
        <v>18066265.009999998</v>
      </c>
      <c r="J25" s="18">
        <f t="shared" si="30"/>
        <v>21858509.740000002</v>
      </c>
      <c r="K25" s="19">
        <f t="shared" si="30"/>
        <v>0.99999999999999989</v>
      </c>
      <c r="L25" s="16">
        <f t="shared" si="30"/>
        <v>29</v>
      </c>
      <c r="M25" s="17">
        <f t="shared" si="30"/>
        <v>1</v>
      </c>
      <c r="N25" s="18">
        <f t="shared" si="30"/>
        <v>11233597.790000001</v>
      </c>
      <c r="O25" s="18">
        <f t="shared" si="30"/>
        <v>13592653.339999998</v>
      </c>
      <c r="P25" s="19">
        <f t="shared" si="30"/>
        <v>1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3</v>
      </c>
      <c r="W25" s="17">
        <f t="shared" si="30"/>
        <v>1</v>
      </c>
      <c r="X25" s="18">
        <f t="shared" si="30"/>
        <v>193802.58000000002</v>
      </c>
      <c r="Y25" s="18">
        <f t="shared" si="30"/>
        <v>224399.58000000002</v>
      </c>
      <c r="Z25" s="19">
        <f t="shared" si="30"/>
        <v>1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5" customFormat="1" ht="18.75" customHeight="1" x14ac:dyDescent="0.25">
      <c r="B26" s="26"/>
      <c r="H26" s="26"/>
      <c r="N26" s="26"/>
    </row>
    <row r="27" spans="1:31" s="49" customFormat="1" ht="34.35" customHeight="1" x14ac:dyDescent="0.25">
      <c r="A27" s="125" t="str">
        <f>'CONTRACTACIO 1r TR 2023'!A27:Q27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ss.): 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350000000000001" customHeight="1" x14ac:dyDescent="0.25">
      <c r="A28" s="127" t="str">
        <f>'CONTRACTACIO 1r TR 2023'!A28:Q28</f>
        <v>https://bcnroc.ajuntament.barcelona.cat/jspui/bitstream/11703/128073/5/GM_pressupost-general_2023.pdf#page=269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.1" customHeight="1" x14ac:dyDescent="0.25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25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">
      <c r="A32" s="103"/>
      <c r="B32" s="122"/>
      <c r="C32" s="123"/>
      <c r="D32" s="123"/>
      <c r="E32" s="123"/>
      <c r="F32" s="124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5" customHeight="1" thickBot="1" x14ac:dyDescent="0.3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25">
      <c r="A34" s="41" t="s">
        <v>25</v>
      </c>
      <c r="B34" s="9">
        <f t="shared" ref="B34:B42" si="31">B13+G13+L13+Q13+AA13+V13</f>
        <v>19</v>
      </c>
      <c r="C34" s="8">
        <f t="shared" ref="C34:C45" si="32">IF(B34,B34/$B$46,"")</f>
        <v>0.19587628865979381</v>
      </c>
      <c r="D34" s="10">
        <f t="shared" ref="D34:D42" si="33">D13+I13+N13+S13+AC13+X13</f>
        <v>26330669.239999998</v>
      </c>
      <c r="E34" s="11">
        <f t="shared" ref="E34:E42" si="34">E13+J13+O13+T13+AD13+Y13</f>
        <v>31860109.780000001</v>
      </c>
      <c r="F34" s="21">
        <f t="shared" ref="F34:F42" si="35">IF(E34,E34/$E$46,"")</f>
        <v>0.89305136077705238</v>
      </c>
      <c r="J34" s="150" t="s">
        <v>3</v>
      </c>
      <c r="K34" s="151"/>
      <c r="L34" s="57">
        <f>B25</f>
        <v>0</v>
      </c>
      <c r="M34" s="8" t="str">
        <f t="shared" ref="M34:M39" si="36">IF(L34,L34/$L$40,"")</f>
        <v/>
      </c>
      <c r="N34" s="58">
        <f>D25</f>
        <v>0</v>
      </c>
      <c r="O34" s="58">
        <f>E25</f>
        <v>0</v>
      </c>
      <c r="P34" s="59" t="str">
        <f t="shared" ref="P34:P39" si="37">IF(O34,O34/$O$40,"")</f>
        <v/>
      </c>
    </row>
    <row r="35" spans="1:33" s="25" customFormat="1" ht="30" customHeight="1" x14ac:dyDescent="0.25">
      <c r="A35" s="43" t="s">
        <v>18</v>
      </c>
      <c r="B35" s="12">
        <f t="shared" si="31"/>
        <v>3</v>
      </c>
      <c r="C35" s="8">
        <f t="shared" si="32"/>
        <v>3.0927835051546393E-2</v>
      </c>
      <c r="D35" s="13">
        <f t="shared" si="33"/>
        <v>167791.95</v>
      </c>
      <c r="E35" s="14">
        <f t="shared" si="34"/>
        <v>203028.26</v>
      </c>
      <c r="F35" s="21">
        <f t="shared" si="35"/>
        <v>5.6909616797057123E-3</v>
      </c>
      <c r="J35" s="146" t="s">
        <v>1</v>
      </c>
      <c r="K35" s="147"/>
      <c r="L35" s="60">
        <f>G25</f>
        <v>65</v>
      </c>
      <c r="M35" s="8">
        <f t="shared" si="36"/>
        <v>0.67010309278350511</v>
      </c>
      <c r="N35" s="61">
        <f>I25</f>
        <v>18066265.009999998</v>
      </c>
      <c r="O35" s="61">
        <f>J25</f>
        <v>21858509.740000002</v>
      </c>
      <c r="P35" s="59">
        <f t="shared" si="37"/>
        <v>0.61270259276129391</v>
      </c>
    </row>
    <row r="36" spans="1:33" ht="30" customHeight="1" x14ac:dyDescent="0.25">
      <c r="A36" s="43" t="s">
        <v>19</v>
      </c>
      <c r="B36" s="12">
        <f t="shared" si="31"/>
        <v>3</v>
      </c>
      <c r="C36" s="8">
        <f t="shared" si="32"/>
        <v>3.0927835051546393E-2</v>
      </c>
      <c r="D36" s="13">
        <f t="shared" si="33"/>
        <v>70388.929999999993</v>
      </c>
      <c r="E36" s="14">
        <f t="shared" si="34"/>
        <v>85170.61</v>
      </c>
      <c r="F36" s="21">
        <f t="shared" si="35"/>
        <v>2.3873655704243347E-3</v>
      </c>
      <c r="G36" s="25"/>
      <c r="J36" s="146" t="s">
        <v>2</v>
      </c>
      <c r="K36" s="147"/>
      <c r="L36" s="60">
        <f>L25</f>
        <v>29</v>
      </c>
      <c r="M36" s="8">
        <f t="shared" si="36"/>
        <v>0.29896907216494845</v>
      </c>
      <c r="N36" s="61">
        <f>N25</f>
        <v>11233597.790000001</v>
      </c>
      <c r="O36" s="61">
        <f>O25</f>
        <v>13592653.339999998</v>
      </c>
      <c r="P36" s="59">
        <f t="shared" si="37"/>
        <v>0.38100739908554532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3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5"/>
      <c r="J37" s="146" t="s">
        <v>34</v>
      </c>
      <c r="K37" s="147"/>
      <c r="L37" s="60">
        <f>Q25</f>
        <v>0</v>
      </c>
      <c r="M37" s="8" t="str">
        <f t="shared" si="36"/>
        <v/>
      </c>
      <c r="N37" s="61">
        <f>S25</f>
        <v>0</v>
      </c>
      <c r="O37" s="61">
        <f>T25</f>
        <v>0</v>
      </c>
      <c r="P37" s="59" t="str">
        <f t="shared" si="37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3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5"/>
      <c r="J38" s="146" t="s">
        <v>5</v>
      </c>
      <c r="K38" s="147"/>
      <c r="L38" s="60">
        <f>V25</f>
        <v>3</v>
      </c>
      <c r="M38" s="8">
        <f t="shared" si="36"/>
        <v>3.0927835051546393E-2</v>
      </c>
      <c r="N38" s="61">
        <f>X25</f>
        <v>193802.58000000002</v>
      </c>
      <c r="O38" s="61">
        <f>Y25</f>
        <v>224399.58000000002</v>
      </c>
      <c r="P38" s="59">
        <f t="shared" si="37"/>
        <v>6.2900081531608292E-3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31"/>
        <v>15</v>
      </c>
      <c r="C39" s="8">
        <f t="shared" si="32"/>
        <v>0.15463917525773196</v>
      </c>
      <c r="D39" s="13">
        <f t="shared" si="33"/>
        <v>2435497.3800000004</v>
      </c>
      <c r="E39" s="22">
        <f t="shared" si="34"/>
        <v>2946951.84</v>
      </c>
      <c r="F39" s="21">
        <f t="shared" si="35"/>
        <v>8.2604214769797263E-2</v>
      </c>
      <c r="G39" s="25"/>
      <c r="J39" s="146" t="s">
        <v>4</v>
      </c>
      <c r="K39" s="147"/>
      <c r="L39" s="60">
        <f>AA25</f>
        <v>0</v>
      </c>
      <c r="M39" s="8" t="str">
        <f t="shared" si="36"/>
        <v/>
      </c>
      <c r="N39" s="61">
        <f>AC25</f>
        <v>0</v>
      </c>
      <c r="O39" s="61">
        <f>AD25</f>
        <v>0</v>
      </c>
      <c r="P39" s="59" t="str">
        <f t="shared" si="37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">
      <c r="A40" s="44" t="s">
        <v>28</v>
      </c>
      <c r="B40" s="12">
        <f t="shared" si="31"/>
        <v>5</v>
      </c>
      <c r="C40" s="8">
        <f t="shared" si="32"/>
        <v>5.1546391752577317E-2</v>
      </c>
      <c r="D40" s="13">
        <f t="shared" si="33"/>
        <v>139593.74</v>
      </c>
      <c r="E40" s="23">
        <f t="shared" si="34"/>
        <v>158356.24</v>
      </c>
      <c r="F40" s="21">
        <f t="shared" si="35"/>
        <v>4.4387874554127627E-3</v>
      </c>
      <c r="G40" s="25"/>
      <c r="J40" s="148" t="s">
        <v>0</v>
      </c>
      <c r="K40" s="149"/>
      <c r="L40" s="83">
        <f>SUM(L34:L39)</f>
        <v>97</v>
      </c>
      <c r="M40" s="17">
        <f>SUM(M34:M39)</f>
        <v>0.99999999999999989</v>
      </c>
      <c r="N40" s="84">
        <f>SUM(N34:N39)</f>
        <v>29493665.379999995</v>
      </c>
      <c r="O40" s="85">
        <f>SUM(O34:O39)</f>
        <v>35675562.659999996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45" t="s">
        <v>29</v>
      </c>
      <c r="B41" s="12">
        <f t="shared" si="31"/>
        <v>18</v>
      </c>
      <c r="C41" s="8">
        <f t="shared" si="32"/>
        <v>0.18556701030927836</v>
      </c>
      <c r="D41" s="13">
        <f t="shared" si="33"/>
        <v>307484.92</v>
      </c>
      <c r="E41" s="23">
        <f t="shared" si="34"/>
        <v>372056.75</v>
      </c>
      <c r="F41" s="21">
        <f t="shared" si="35"/>
        <v>1.0428896484291636E-2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25">
      <c r="A42" s="46" t="s">
        <v>32</v>
      </c>
      <c r="B42" s="12">
        <f t="shared" si="31"/>
        <v>34</v>
      </c>
      <c r="C42" s="8">
        <f t="shared" si="32"/>
        <v>0.35051546391752575</v>
      </c>
      <c r="D42" s="13">
        <f t="shared" si="33"/>
        <v>42239.22</v>
      </c>
      <c r="E42" s="14">
        <f t="shared" si="34"/>
        <v>49889.18</v>
      </c>
      <c r="F42" s="21">
        <f t="shared" si="35"/>
        <v>1.3984132633158587E-3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25">
      <c r="A43" s="80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25">
      <c r="A44" s="94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25">
      <c r="A45" s="94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">
      <c r="A46" s="64" t="s">
        <v>0</v>
      </c>
      <c r="B46" s="16">
        <f>SUM(B34:B45)</f>
        <v>97</v>
      </c>
      <c r="C46" s="17">
        <f>SUM(C34:C45)</f>
        <v>0.99999999999999989</v>
      </c>
      <c r="D46" s="18">
        <f>SUM(D34:D45)</f>
        <v>29493665.379999995</v>
      </c>
      <c r="E46" s="18">
        <f>SUM(E34:E45)</f>
        <v>35675562.660000004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2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2:21" s="25" customFormat="1" x14ac:dyDescent="0.25">
      <c r="B97" s="26"/>
      <c r="H97" s="26"/>
      <c r="N97" s="26"/>
    </row>
    <row r="98" spans="2:21" s="25" customFormat="1" x14ac:dyDescent="0.25">
      <c r="B98" s="26"/>
      <c r="H98" s="26"/>
      <c r="N98" s="26"/>
    </row>
    <row r="99" spans="2:21" s="25" customFormat="1" x14ac:dyDescent="0.25">
      <c r="B99" s="26"/>
      <c r="H99" s="26"/>
      <c r="N99" s="26"/>
    </row>
    <row r="100" spans="2:21" s="25" customFormat="1" x14ac:dyDescent="0.25">
      <c r="B100" s="26"/>
      <c r="H100" s="26"/>
      <c r="N100" s="26"/>
    </row>
    <row r="101" spans="2:21" s="25" customFormat="1" x14ac:dyDescent="0.25">
      <c r="B101" s="26"/>
      <c r="H101" s="26"/>
      <c r="N101" s="26"/>
    </row>
    <row r="102" spans="2:21" s="25" customFormat="1" x14ac:dyDescent="0.25">
      <c r="B102" s="26"/>
      <c r="H102" s="26"/>
      <c r="N102" s="26"/>
    </row>
    <row r="103" spans="2:21" s="25" customFormat="1" x14ac:dyDescent="0.25">
      <c r="B103" s="26"/>
      <c r="H103" s="26"/>
      <c r="N103" s="26"/>
    </row>
    <row r="104" spans="2:21" s="25" customFormat="1" x14ac:dyDescent="0.25">
      <c r="B104" s="26"/>
      <c r="H104" s="26"/>
      <c r="N104" s="26"/>
    </row>
    <row r="105" spans="2:21" s="25" customFormat="1" x14ac:dyDescent="0.25">
      <c r="B105" s="26"/>
      <c r="H105" s="26"/>
      <c r="N105" s="26"/>
    </row>
    <row r="106" spans="2:21" s="25" customFormat="1" x14ac:dyDescent="0.2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2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2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9:K39"/>
    <mergeCell ref="J38:K38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topLeftCell="A31" zoomScale="80" zoomScaleNormal="80" workbookViewId="0">
      <selection activeCell="J46" sqref="J46"/>
    </sheetView>
  </sheetViews>
  <sheetFormatPr defaultColWidth="9.140625" defaultRowHeight="15" x14ac:dyDescent="0.25"/>
  <cols>
    <col min="1" max="1" width="30.42578125" style="27" customWidth="1"/>
    <col min="2" max="2" width="11.140625" style="62" customWidth="1"/>
    <col min="3" max="3" width="10.5703125" style="27" customWidth="1"/>
    <col min="4" max="4" width="19.140625" style="27" customWidth="1"/>
    <col min="5" max="5" width="19.5703125" style="27" customWidth="1"/>
    <col min="6" max="6" width="11.42578125" style="27" customWidth="1"/>
    <col min="7" max="7" width="9.42578125" style="27" customWidth="1"/>
    <col min="8" max="8" width="10.85546875" style="62" customWidth="1"/>
    <col min="9" max="9" width="17.42578125" style="27" customWidth="1"/>
    <col min="10" max="10" width="20" style="27" customWidth="1"/>
    <col min="11" max="11" width="11.42578125" style="27" customWidth="1"/>
    <col min="12" max="12" width="11.5703125" style="27" customWidth="1"/>
    <col min="13" max="13" width="10.5703125" style="27" customWidth="1"/>
    <col min="14" max="14" width="20.140625" style="62" customWidth="1"/>
    <col min="15" max="15" width="19.570312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5.42578125" style="27" customWidth="1"/>
    <col min="26" max="26" width="9.570312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85" x14ac:dyDescent="0.35">
      <c r="B4" s="26"/>
      <c r="H4" s="26"/>
      <c r="N4" s="26"/>
    </row>
    <row r="5" spans="1:31" s="25" customFormat="1" ht="30.75" customHeight="1" x14ac:dyDescent="0.25">
      <c r="A5" s="28" t="s">
        <v>37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53</v>
      </c>
      <c r="B7" s="31" t="s">
        <v>60</v>
      </c>
      <c r="C7" s="32"/>
      <c r="D7" s="32"/>
      <c r="E7" s="32"/>
      <c r="F7" s="32"/>
      <c r="G7" s="33"/>
      <c r="H7" s="73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2023'!B8</f>
        <v>Institut Municipal d'Informàtica (IMI)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70" t="s">
        <v>6</v>
      </c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2"/>
    </row>
    <row r="11" spans="1:31" ht="30" customHeight="1" thickBot="1" x14ac:dyDescent="0.3">
      <c r="A11" s="173" t="s">
        <v>10</v>
      </c>
      <c r="B11" s="131" t="s">
        <v>3</v>
      </c>
      <c r="C11" s="132"/>
      <c r="D11" s="132"/>
      <c r="E11" s="132"/>
      <c r="F11" s="133"/>
      <c r="G11" s="134" t="s">
        <v>1</v>
      </c>
      <c r="H11" s="135"/>
      <c r="I11" s="135"/>
      <c r="J11" s="135"/>
      <c r="K11" s="136"/>
      <c r="L11" s="105" t="s">
        <v>2</v>
      </c>
      <c r="M11" s="106"/>
      <c r="N11" s="106"/>
      <c r="O11" s="106"/>
      <c r="P11" s="106"/>
      <c r="Q11" s="137" t="s">
        <v>34</v>
      </c>
      <c r="R11" s="138"/>
      <c r="S11" s="138"/>
      <c r="T11" s="138"/>
      <c r="U11" s="139"/>
      <c r="V11" s="140" t="s">
        <v>4</v>
      </c>
      <c r="W11" s="141"/>
      <c r="X11" s="141"/>
      <c r="Y11" s="141"/>
      <c r="Z11" s="142"/>
      <c r="AA11" s="143" t="s">
        <v>5</v>
      </c>
      <c r="AB11" s="144"/>
      <c r="AC11" s="144"/>
      <c r="AD11" s="144"/>
      <c r="AE11" s="145"/>
    </row>
    <row r="12" spans="1:31" ht="39" customHeight="1" thickBot="1" x14ac:dyDescent="0.3">
      <c r="A12" s="174"/>
      <c r="B12" s="34" t="s">
        <v>7</v>
      </c>
      <c r="C12" s="35" t="s">
        <v>8</v>
      </c>
      <c r="D12" s="36" t="s">
        <v>48</v>
      </c>
      <c r="E12" s="37" t="s">
        <v>49</v>
      </c>
      <c r="F12" s="38" t="s">
        <v>13</v>
      </c>
      <c r="G12" s="39" t="s">
        <v>7</v>
      </c>
      <c r="H12" s="35" t="s">
        <v>8</v>
      </c>
      <c r="I12" s="36" t="s">
        <v>48</v>
      </c>
      <c r="J12" s="37" t="s">
        <v>49</v>
      </c>
      <c r="K12" s="38" t="s">
        <v>13</v>
      </c>
      <c r="L12" s="39" t="s">
        <v>7</v>
      </c>
      <c r="M12" s="35" t="s">
        <v>8</v>
      </c>
      <c r="N12" s="36" t="s">
        <v>48</v>
      </c>
      <c r="O12" s="37" t="s">
        <v>49</v>
      </c>
      <c r="P12" s="38" t="s">
        <v>13</v>
      </c>
      <c r="Q12" s="39" t="s">
        <v>7</v>
      </c>
      <c r="R12" s="35" t="s">
        <v>8</v>
      </c>
      <c r="S12" s="36" t="s">
        <v>48</v>
      </c>
      <c r="T12" s="37" t="s">
        <v>49</v>
      </c>
      <c r="U12" s="40" t="s">
        <v>13</v>
      </c>
      <c r="V12" s="34" t="s">
        <v>7</v>
      </c>
      <c r="W12" s="35" t="s">
        <v>8</v>
      </c>
      <c r="X12" s="36" t="s">
        <v>48</v>
      </c>
      <c r="Y12" s="37" t="s">
        <v>49</v>
      </c>
      <c r="Z12" s="38" t="s">
        <v>13</v>
      </c>
      <c r="AA12" s="34" t="s">
        <v>7</v>
      </c>
      <c r="AB12" s="35" t="s">
        <v>8</v>
      </c>
      <c r="AC12" s="36" t="s">
        <v>48</v>
      </c>
      <c r="AD12" s="37" t="s">
        <v>49</v>
      </c>
      <c r="AE12" s="38" t="s">
        <v>13</v>
      </c>
    </row>
    <row r="13" spans="1:31" s="42" customFormat="1" ht="36" customHeight="1" x14ac:dyDescent="0.35">
      <c r="A13" s="41" t="s">
        <v>25</v>
      </c>
      <c r="B13" s="9">
        <f>'CONTRACTACIO 1r TR 2023'!B13+'CONTRACTACIO 2n TR 2023'!B13+'CONTRACTACIO 3r TR 2023'!B13+'CONTRACTACIO 4t TR 2023'!B13</f>
        <v>0</v>
      </c>
      <c r="C13" s="20" t="str">
        <f t="shared" ref="C13:C24" si="0">IF(B13,B13/$B$25,"")</f>
        <v/>
      </c>
      <c r="D13" s="10">
        <f>'CONTRACTACIO 1r TR 2023'!D13+'CONTRACTACIO 2n TR 2023'!D13+'CONTRACTACIO 3r TR 2023'!D13+'CONTRACTACIO 4t TR 2023'!D13</f>
        <v>0</v>
      </c>
      <c r="E13" s="10">
        <f>'CONTRACTACIO 1r TR 2023'!E13+'CONTRACTACIO 2n TR 2023'!E13+'CONTRACTACIO 3r TR 2023'!E13+'CONTRACTACIO 4t TR 2023'!E13</f>
        <v>0</v>
      </c>
      <c r="F13" s="21" t="str">
        <f t="shared" ref="F13:F24" si="1">IF(E13,E13/$E$25,"")</f>
        <v/>
      </c>
      <c r="G13" s="9">
        <f>'CONTRACTACIO 1r TR 2023'!G13+'CONTRACTACIO 2n TR 2023'!G13+'CONTRACTACIO 3r TR 2023'!G13+'CONTRACTACIO 4t TR 2023'!G13</f>
        <v>23</v>
      </c>
      <c r="H13" s="20">
        <f t="shared" ref="H13:H24" si="2">IF(G13,G13/$G$25,"")</f>
        <v>0.1270718232044199</v>
      </c>
      <c r="I13" s="10">
        <f>'CONTRACTACIO 1r TR 2023'!I13+'CONTRACTACIO 2n TR 2023'!I13+'CONTRACTACIO 3r TR 2023'!I13+'CONTRACTACIO 4t TR 2023'!I13</f>
        <v>39500344.459999993</v>
      </c>
      <c r="J13" s="10">
        <f>'CONTRACTACIO 1r TR 2023'!J13+'CONTRACTACIO 2n TR 2023'!J13+'CONTRACTACIO 3r TR 2023'!J13+'CONTRACTACIO 4t TR 2023'!J13</f>
        <v>47795416.800000004</v>
      </c>
      <c r="K13" s="21">
        <f t="shared" ref="K13:K24" si="3">IF(J13,J13/$J$25,"")</f>
        <v>0.86220625492259106</v>
      </c>
      <c r="L13" s="9">
        <f>'CONTRACTACIO 1r TR 2023'!L13+'CONTRACTACIO 2n TR 2023'!L13+'CONTRACTACIO 3r TR 2023'!L13+'CONTRACTACIO 4t TR 2023'!L13</f>
        <v>14</v>
      </c>
      <c r="M13" s="20">
        <f t="shared" ref="M13:M24" si="4">IF(L13,L13/$L$25,"")</f>
        <v>0.2413793103448276</v>
      </c>
      <c r="N13" s="10">
        <f>'CONTRACTACIO 1r TR 2023'!N13+'CONTRACTACIO 2n TR 2023'!N13+'CONTRACTACIO 3r TR 2023'!N13+'CONTRACTACIO 4t TR 2023'!N13</f>
        <v>14731354.699999999</v>
      </c>
      <c r="O13" s="10">
        <f>'CONTRACTACIO 1r TR 2023'!O13+'CONTRACTACIO 2n TR 2023'!O13+'CONTRACTACIO 3r TR 2023'!O13+'CONTRACTACIO 4t TR 2023'!O13</f>
        <v>17824939.189999998</v>
      </c>
      <c r="P13" s="21">
        <f t="shared" ref="P13:P24" si="5">IF(O13,O13/$O$25,"")</f>
        <v>0.79366071146281036</v>
      </c>
      <c r="Q13" s="9">
        <f>'CONTRACTACIO 1r TR 2023'!Q13+'CONTRACTACIO 2n TR 2023'!Q13+'CONTRACTACIO 3r TR 2023'!Q13+'CONTRACTACIO 4t TR 2023'!Q13</f>
        <v>0</v>
      </c>
      <c r="R13" s="20" t="str">
        <f t="shared" ref="R13:R24" si="6">IF(Q13,Q13/$Q$25,"")</f>
        <v/>
      </c>
      <c r="S13" s="10">
        <f>'CONTRACTACIO 1r TR 2023'!S13+'CONTRACTACIO 2n TR 2023'!S13+'CONTRACTACIO 3r TR 2023'!S13+'CONTRACTACIO 4t TR 2023'!S13</f>
        <v>0</v>
      </c>
      <c r="T13" s="10">
        <f>'CONTRACTACIO 1r TR 2023'!T13+'CONTRACTACIO 2n TR 2023'!T13+'CONTRACTACIO 3r TR 2023'!T13+'CONTRACTACIO 4t TR 2023'!T13</f>
        <v>0</v>
      </c>
      <c r="U13" s="21" t="str">
        <f t="shared" ref="U13:U24" si="7">IF(T13,T13/$T$25,"")</f>
        <v/>
      </c>
      <c r="V13" s="9">
        <f>'CONTRACTACIO 1r TR 2023'!AA13+'CONTRACTACIO 2n TR 2023'!AA13+'CONTRACTACIO 3r TR 2023'!AA13+'CONTRACTACIO 4t TR 2023'!AA13</f>
        <v>0</v>
      </c>
      <c r="W13" s="20" t="str">
        <f t="shared" ref="W13:W24" si="8">IF(V13,V13/$V$25,"")</f>
        <v/>
      </c>
      <c r="X13" s="10">
        <f>'CONTRACTACIO 1r TR 2023'!AC13+'CONTRACTACIO 2n TR 2023'!AC13+'CONTRACTACIO 3r TR 2023'!AC13+'CONTRACTACIO 4t TR 2023'!AC13</f>
        <v>0</v>
      </c>
      <c r="Y13" s="10">
        <f>'CONTRACTACIO 1r TR 2023'!AD13+'CONTRACTACIO 2n TR 2023'!AD13+'CONTRACTACIO 3r TR 2023'!AD13+'CONTRACTACIO 4t TR 2023'!AD13</f>
        <v>0</v>
      </c>
      <c r="Z13" s="21" t="str">
        <f t="shared" ref="Z13:Z24" si="9">IF(Y13,Y13/$Y$25,"")</f>
        <v/>
      </c>
      <c r="AA13" s="9">
        <f>'CONTRACTACIO 1r TR 2023'!V13+'CONTRACTACIO 2n TR 2023'!V13+'CONTRACTACIO 3r TR 2023'!V13+'CONTRACTACIO 4t TR 2023'!V13</f>
        <v>0</v>
      </c>
      <c r="AB13" s="20" t="str">
        <f t="shared" ref="AB13:AB24" si="10">IF(AA13,AA13/$AA$25,"")</f>
        <v/>
      </c>
      <c r="AC13" s="10">
        <f>'CONTRACTACIO 1r TR 2023'!X13+'CONTRACTACIO 2n TR 2023'!X13+'CONTRACTACIO 3r TR 2023'!X13+'CONTRACTACIO 4t TR 2023'!X13</f>
        <v>0</v>
      </c>
      <c r="AD13" s="10">
        <f>'CONTRACTACIO 1r TR 2023'!Y13+'CONTRACTACIO 2n TR 2023'!Y13+'CONTRACTACIO 3r TR 2023'!Y13+'CONTRACTACIO 4t TR 2023'!Y13</f>
        <v>0</v>
      </c>
      <c r="AE13" s="21" t="str">
        <f t="shared" ref="AE13:AE24" si="11">IF(AD13,AD13/$AD$25,"")</f>
        <v/>
      </c>
    </row>
    <row r="14" spans="1:31" s="42" customFormat="1" ht="36" customHeight="1" x14ac:dyDescent="0.35">
      <c r="A14" s="43" t="s">
        <v>18</v>
      </c>
      <c r="B14" s="9">
        <f>'CONTRACTACIO 1r TR 2023'!B14+'CONTRACTACIO 2n TR 2023'!B14+'CONTRACTACIO 3r TR 2023'!B14+'CONTRACTACIO 4t TR 2023'!B14</f>
        <v>0</v>
      </c>
      <c r="C14" s="20" t="str">
        <f t="shared" si="0"/>
        <v/>
      </c>
      <c r="D14" s="13">
        <f>'CONTRACTACIO 1r TR 2023'!D14+'CONTRACTACIO 2n TR 2023'!D14+'CONTRACTACIO 3r TR 2023'!D14+'CONTRACTACIO 4t TR 2023'!D14</f>
        <v>0</v>
      </c>
      <c r="E14" s="13">
        <f>'CONTRACTACIO 1r TR 2023'!E14+'CONTRACTACIO 2n TR 2023'!E14+'CONTRACTACIO 3r TR 2023'!E14+'CONTRACTACIO 4t TR 2023'!E14</f>
        <v>0</v>
      </c>
      <c r="F14" s="21" t="str">
        <f t="shared" si="1"/>
        <v/>
      </c>
      <c r="G14" s="9">
        <f>'CONTRACTACIO 1r TR 2023'!G14+'CONTRACTACIO 2n TR 2023'!G14+'CONTRACTACIO 3r TR 2023'!G14+'CONTRACTACIO 4t TR 2023'!G14</f>
        <v>9</v>
      </c>
      <c r="H14" s="20">
        <f t="shared" si="2"/>
        <v>4.9723756906077346E-2</v>
      </c>
      <c r="I14" s="13">
        <f>'CONTRACTACIO 1r TR 2023'!I14+'CONTRACTACIO 2n TR 2023'!I14+'CONTRACTACIO 3r TR 2023'!I14+'CONTRACTACIO 4t TR 2023'!I14</f>
        <v>526767.28</v>
      </c>
      <c r="J14" s="13">
        <f>'CONTRACTACIO 1r TR 2023'!J14+'CONTRACTACIO 2n TR 2023'!J14+'CONTRACTACIO 3r TR 2023'!J14+'CONTRACTACIO 4t TR 2023'!J14</f>
        <v>637388.41</v>
      </c>
      <c r="K14" s="21">
        <f t="shared" si="3"/>
        <v>1.149817933834118E-2</v>
      </c>
      <c r="L14" s="9">
        <f>'CONTRACTACIO 1r TR 2023'!L14+'CONTRACTACIO 2n TR 2023'!L14+'CONTRACTACIO 3r TR 2023'!L14+'CONTRACTACIO 4t TR 2023'!L14</f>
        <v>6</v>
      </c>
      <c r="M14" s="20">
        <f t="shared" si="4"/>
        <v>0.10344827586206896</v>
      </c>
      <c r="N14" s="13">
        <f>'CONTRACTACIO 1r TR 2023'!N14+'CONTRACTACIO 2n TR 2023'!N14+'CONTRACTACIO 3r TR 2023'!N14+'CONTRACTACIO 4t TR 2023'!N14</f>
        <v>394843.12</v>
      </c>
      <c r="O14" s="13">
        <f>'CONTRACTACIO 1r TR 2023'!O14+'CONTRACTACIO 2n TR 2023'!O14+'CONTRACTACIO 3r TR 2023'!O14+'CONTRACTACIO 4t TR 2023'!O14</f>
        <v>477760.17999999993</v>
      </c>
      <c r="P14" s="21">
        <f t="shared" si="5"/>
        <v>2.1272413909839562E-2</v>
      </c>
      <c r="Q14" s="9">
        <f>'CONTRACTACIO 1r TR 2023'!Q14+'CONTRACTACIO 2n TR 2023'!Q14+'CONTRACTACIO 3r TR 2023'!Q14+'CONTRACTACIO 4t TR 2023'!Q14</f>
        <v>0</v>
      </c>
      <c r="R14" s="20" t="str">
        <f t="shared" si="6"/>
        <v/>
      </c>
      <c r="S14" s="13">
        <f>'CONTRACTACIO 1r TR 2023'!S14+'CONTRACTACIO 2n TR 2023'!S14+'CONTRACTACIO 3r TR 2023'!S14+'CONTRACTACIO 4t TR 2023'!S14</f>
        <v>0</v>
      </c>
      <c r="T14" s="13">
        <f>'CONTRACTACIO 1r TR 2023'!T14+'CONTRACTACIO 2n TR 2023'!T14+'CONTRACTACIO 3r TR 2023'!T14+'CONTRACTACIO 4t TR 2023'!T14</f>
        <v>0</v>
      </c>
      <c r="U14" s="21" t="str">
        <f t="shared" si="7"/>
        <v/>
      </c>
      <c r="V14" s="9">
        <f>'CONTRACTACIO 1r TR 2023'!AA14+'CONTRACTACIO 2n TR 2023'!AA14+'CONTRACTACIO 3r TR 2023'!AA14+'CONTRACTACIO 4t TR 2023'!AA14</f>
        <v>0</v>
      </c>
      <c r="W14" s="20" t="str">
        <f t="shared" si="8"/>
        <v/>
      </c>
      <c r="X14" s="13">
        <f>'CONTRACTACIO 1r TR 2023'!AC14+'CONTRACTACIO 2n TR 2023'!AC14+'CONTRACTACIO 3r TR 2023'!AC14+'CONTRACTACIO 4t TR 2023'!AC14</f>
        <v>0</v>
      </c>
      <c r="Y14" s="13">
        <f>'CONTRACTACIO 1r TR 2023'!AD14+'CONTRACTACIO 2n TR 2023'!AD14+'CONTRACTACIO 3r TR 2023'!AD14+'CONTRACTACIO 4t TR 2023'!AD14</f>
        <v>0</v>
      </c>
      <c r="Z14" s="21" t="str">
        <f t="shared" si="9"/>
        <v/>
      </c>
      <c r="AA14" s="9">
        <f>'CONTRACTACIO 1r TR 2023'!V14+'CONTRACTACIO 2n TR 2023'!V14+'CONTRACTACIO 3r TR 2023'!V14+'CONTRACTACIO 4t TR 2023'!V14</f>
        <v>0</v>
      </c>
      <c r="AB14" s="20" t="str">
        <f t="shared" si="10"/>
        <v/>
      </c>
      <c r="AC14" s="13">
        <f>'CONTRACTACIO 1r TR 2023'!X14+'CONTRACTACIO 2n TR 2023'!X14+'CONTRACTACIO 3r TR 2023'!X14+'CONTRACTACIO 4t TR 2023'!X14</f>
        <v>0</v>
      </c>
      <c r="AD14" s="13">
        <f>'CONTRACTACIO 1r TR 2023'!Y14+'CONTRACTACIO 2n TR 2023'!Y14+'CONTRACTACIO 3r TR 2023'!Y14+'CONTRACTACIO 4t TR 2023'!Y14</f>
        <v>0</v>
      </c>
      <c r="AE14" s="21" t="str">
        <f t="shared" si="11"/>
        <v/>
      </c>
    </row>
    <row r="15" spans="1:31" s="42" customFormat="1" ht="36" customHeight="1" x14ac:dyDescent="0.25">
      <c r="A15" s="43" t="s">
        <v>19</v>
      </c>
      <c r="B15" s="9">
        <f>'CONTRACTACIO 1r TR 2023'!B15+'CONTRACTACIO 2n TR 2023'!B15+'CONTRACTACIO 3r TR 2023'!B15+'CONTRACTACIO 4t TR 2023'!B15</f>
        <v>0</v>
      </c>
      <c r="C15" s="20" t="str">
        <f t="shared" si="0"/>
        <v/>
      </c>
      <c r="D15" s="13">
        <f>'CONTRACTACIO 1r TR 2023'!D15+'CONTRACTACIO 2n TR 2023'!D15+'CONTRACTACIO 3r TR 2023'!D15+'CONTRACTACIO 4t TR 2023'!D15</f>
        <v>0</v>
      </c>
      <c r="E15" s="13">
        <f>'CONTRACTACIO 1r TR 2023'!E15+'CONTRACTACIO 2n TR 2023'!E15+'CONTRACTACIO 3r TR 2023'!E15+'CONTRACTACIO 4t TR 2023'!E15</f>
        <v>0</v>
      </c>
      <c r="F15" s="21" t="str">
        <f t="shared" si="1"/>
        <v/>
      </c>
      <c r="G15" s="9">
        <f>'CONTRACTACIO 1r TR 2023'!G15+'CONTRACTACIO 2n TR 2023'!G15+'CONTRACTACIO 3r TR 2023'!G15+'CONTRACTACIO 4t TR 2023'!G15</f>
        <v>1</v>
      </c>
      <c r="H15" s="20">
        <f t="shared" si="2"/>
        <v>5.5248618784530384E-3</v>
      </c>
      <c r="I15" s="13">
        <f>'CONTRACTACIO 1r TR 2023'!I15+'CONTRACTACIO 2n TR 2023'!I15+'CONTRACTACIO 3r TR 2023'!I15+'CONTRACTACIO 4t TR 2023'!I15</f>
        <v>19656</v>
      </c>
      <c r="J15" s="13">
        <f>'CONTRACTACIO 1r TR 2023'!J15+'CONTRACTACIO 2n TR 2023'!J15+'CONTRACTACIO 3r TR 2023'!J15+'CONTRACTACIO 4t TR 2023'!J15</f>
        <v>23783.759999999998</v>
      </c>
      <c r="K15" s="21">
        <f t="shared" si="3"/>
        <v>4.2904755331221885E-4</v>
      </c>
      <c r="L15" s="9">
        <f>'CONTRACTACIO 1r TR 2023'!L15+'CONTRACTACIO 2n TR 2023'!L15+'CONTRACTACIO 3r TR 2023'!L15+'CONTRACTACIO 4t TR 2023'!L15</f>
        <v>4</v>
      </c>
      <c r="M15" s="20">
        <f t="shared" si="4"/>
        <v>6.8965517241379309E-2</v>
      </c>
      <c r="N15" s="13">
        <f>'CONTRACTACIO 1r TR 2023'!N15+'CONTRACTACIO 2n TR 2023'!N15+'CONTRACTACIO 3r TR 2023'!N15+'CONTRACTACIO 4t TR 2023'!N15</f>
        <v>99314.549999999988</v>
      </c>
      <c r="O15" s="13">
        <f>'CONTRACTACIO 1r TR 2023'!O15+'CONTRACTACIO 2n TR 2023'!O15+'CONTRACTACIO 3r TR 2023'!O15+'CONTRACTACIO 4t TR 2023'!O15</f>
        <v>120170.61</v>
      </c>
      <c r="P15" s="21">
        <f t="shared" si="5"/>
        <v>5.3506321010635622E-3</v>
      </c>
      <c r="Q15" s="9">
        <f>'CONTRACTACIO 1r TR 2023'!Q15+'CONTRACTACIO 2n TR 2023'!Q15+'CONTRACTACIO 3r TR 2023'!Q15+'CONTRACTACIO 4t TR 2023'!Q15</f>
        <v>0</v>
      </c>
      <c r="R15" s="20" t="str">
        <f t="shared" si="6"/>
        <v/>
      </c>
      <c r="S15" s="13">
        <f>'CONTRACTACIO 1r TR 2023'!S15+'CONTRACTACIO 2n TR 2023'!S15+'CONTRACTACIO 3r TR 2023'!S15+'CONTRACTACIO 4t TR 2023'!S15</f>
        <v>0</v>
      </c>
      <c r="T15" s="13">
        <f>'CONTRACTACIO 1r TR 2023'!T15+'CONTRACTACIO 2n TR 2023'!T15+'CONTRACTACIO 3r TR 2023'!T15+'CONTRACTACIO 4t TR 2023'!T15</f>
        <v>0</v>
      </c>
      <c r="U15" s="21" t="str">
        <f t="shared" si="7"/>
        <v/>
      </c>
      <c r="V15" s="9">
        <f>'CONTRACTACIO 1r TR 2023'!AA15+'CONTRACTACIO 2n TR 2023'!AA15+'CONTRACTACIO 3r TR 2023'!AA15+'CONTRACTACIO 4t TR 2023'!AA15</f>
        <v>0</v>
      </c>
      <c r="W15" s="20" t="str">
        <f t="shared" si="8"/>
        <v/>
      </c>
      <c r="X15" s="13">
        <f>'CONTRACTACIO 1r TR 2023'!AC15+'CONTRACTACIO 2n TR 2023'!AC15+'CONTRACTACIO 3r TR 2023'!AC15+'CONTRACTACIO 4t TR 2023'!AC15</f>
        <v>0</v>
      </c>
      <c r="Y15" s="13">
        <f>'CONTRACTACIO 1r TR 2023'!AD15+'CONTRACTACIO 2n TR 2023'!AD15+'CONTRACTACIO 3r TR 2023'!AD15+'CONTRACTACIO 4t TR 2023'!AD15</f>
        <v>0</v>
      </c>
      <c r="Z15" s="21" t="str">
        <f t="shared" si="9"/>
        <v/>
      </c>
      <c r="AA15" s="9">
        <f>'CONTRACTACIO 1r TR 2023'!V15+'CONTRACTACIO 2n TR 2023'!V15+'CONTRACTACIO 3r TR 2023'!V15+'CONTRACTACIO 4t TR 2023'!V15</f>
        <v>0</v>
      </c>
      <c r="AB15" s="20" t="str">
        <f t="shared" si="10"/>
        <v/>
      </c>
      <c r="AC15" s="13">
        <f>'CONTRACTACIO 1r TR 2023'!X15+'CONTRACTACIO 2n TR 2023'!X15+'CONTRACTACIO 3r TR 2023'!X15+'CONTRACTACIO 4t TR 2023'!X15</f>
        <v>0</v>
      </c>
      <c r="AD15" s="13">
        <f>'CONTRACTACIO 1r TR 2023'!Y15+'CONTRACTACIO 2n TR 2023'!Y15+'CONTRACTACIO 3r TR 2023'!Y15+'CONTRACTACIO 4t TR 2023'!Y15</f>
        <v>0</v>
      </c>
      <c r="AE15" s="21" t="str">
        <f t="shared" si="11"/>
        <v/>
      </c>
    </row>
    <row r="16" spans="1:31" s="42" customFormat="1" ht="36" customHeight="1" x14ac:dyDescent="0.25">
      <c r="A16" s="43" t="s">
        <v>26</v>
      </c>
      <c r="B16" s="9">
        <f>'CONTRACTACIO 1r TR 2023'!B16+'CONTRACTACIO 2n TR 2023'!B16+'CONTRACTACIO 3r TR 2023'!B16+'CONTRACTACIO 4t TR 2023'!B16</f>
        <v>0</v>
      </c>
      <c r="C16" s="20" t="str">
        <f t="shared" si="0"/>
        <v/>
      </c>
      <c r="D16" s="13">
        <f>'CONTRACTACIO 1r TR 2023'!D16+'CONTRACTACIO 2n TR 2023'!D16+'CONTRACTACIO 3r TR 2023'!D16+'CONTRACTACIO 4t TR 2023'!D16</f>
        <v>0</v>
      </c>
      <c r="E16" s="13">
        <f>'CONTRACTACIO 1r TR 2023'!E16+'CONTRACTACIO 2n TR 2023'!E16+'CONTRACTACIO 3r TR 2023'!E16+'CONTRACTACIO 4t TR 2023'!E16</f>
        <v>0</v>
      </c>
      <c r="F16" s="21" t="str">
        <f t="shared" si="1"/>
        <v/>
      </c>
      <c r="G16" s="9">
        <f>'CONTRACTACIO 1r TR 2023'!G16+'CONTRACTACIO 2n TR 2023'!G16+'CONTRACTACIO 3r TR 2023'!G16+'CONTRACTACIO 4t TR 2023'!G16</f>
        <v>0</v>
      </c>
      <c r="H16" s="20" t="str">
        <f t="shared" si="2"/>
        <v/>
      </c>
      <c r="I16" s="13">
        <f>'CONTRACTACIO 1r TR 2023'!I16+'CONTRACTACIO 2n TR 2023'!I16+'CONTRACTACIO 3r TR 2023'!I16+'CONTRACTACIO 4t TR 2023'!I16</f>
        <v>0</v>
      </c>
      <c r="J16" s="13">
        <f>'CONTRACTACIO 1r TR 2023'!J16+'CONTRACTACIO 2n TR 2023'!J16+'CONTRACTACIO 3r TR 2023'!J16+'CONTRACTACIO 4t TR 2023'!J16</f>
        <v>0</v>
      </c>
      <c r="K16" s="21" t="str">
        <f t="shared" si="3"/>
        <v/>
      </c>
      <c r="L16" s="9">
        <f>'CONTRACTACIO 1r TR 2023'!L16+'CONTRACTACIO 2n TR 2023'!L16+'CONTRACTACIO 3r TR 2023'!L16+'CONTRACTACIO 4t TR 2023'!L16</f>
        <v>0</v>
      </c>
      <c r="M16" s="20" t="str">
        <f t="shared" si="4"/>
        <v/>
      </c>
      <c r="N16" s="13">
        <f>'CONTRACTACIO 1r TR 2023'!N16+'CONTRACTACIO 2n TR 2023'!N16+'CONTRACTACIO 3r TR 2023'!N16+'CONTRACTACIO 4t TR 2023'!N16</f>
        <v>0</v>
      </c>
      <c r="O16" s="13">
        <f>'CONTRACTACIO 1r TR 2023'!O16+'CONTRACTACIO 2n TR 2023'!O16+'CONTRACTACIO 3r TR 2023'!O16+'CONTRACTACIO 4t TR 2023'!O16</f>
        <v>0</v>
      </c>
      <c r="P16" s="21" t="str">
        <f t="shared" si="5"/>
        <v/>
      </c>
      <c r="Q16" s="9">
        <f>'CONTRACTACIO 1r TR 2023'!Q16+'CONTRACTACIO 2n TR 2023'!Q16+'CONTRACTACIO 3r TR 2023'!Q16+'CONTRACTACIO 4t TR 2023'!Q16</f>
        <v>0</v>
      </c>
      <c r="R16" s="20" t="str">
        <f t="shared" si="6"/>
        <v/>
      </c>
      <c r="S16" s="13">
        <f>'CONTRACTACIO 1r TR 2023'!S16+'CONTRACTACIO 2n TR 2023'!S16+'CONTRACTACIO 3r TR 2023'!S16+'CONTRACTACIO 4t TR 2023'!S16</f>
        <v>0</v>
      </c>
      <c r="T16" s="13">
        <f>'CONTRACTACIO 1r TR 2023'!T16+'CONTRACTACIO 2n TR 2023'!T16+'CONTRACTACIO 3r TR 2023'!T16+'CONTRACTACIO 4t TR 2023'!T16</f>
        <v>0</v>
      </c>
      <c r="U16" s="21" t="str">
        <f t="shared" si="7"/>
        <v/>
      </c>
      <c r="V16" s="9">
        <f>'CONTRACTACIO 1r TR 2023'!AA16+'CONTRACTACIO 2n TR 2023'!AA16+'CONTRACTACIO 3r TR 2023'!AA16+'CONTRACTACIO 4t TR 2023'!AA16</f>
        <v>0</v>
      </c>
      <c r="W16" s="20" t="str">
        <f t="shared" si="8"/>
        <v/>
      </c>
      <c r="X16" s="13">
        <f>'CONTRACTACIO 1r TR 2023'!AC16+'CONTRACTACIO 2n TR 2023'!AC16+'CONTRACTACIO 3r TR 2023'!AC16+'CONTRACTACIO 4t TR 2023'!AC16</f>
        <v>0</v>
      </c>
      <c r="Y16" s="13">
        <f>'CONTRACTACIO 1r TR 2023'!AD16+'CONTRACTACIO 2n TR 2023'!AD16+'CONTRACTACIO 3r TR 2023'!AD16+'CONTRACTACIO 4t TR 2023'!AD16</f>
        <v>0</v>
      </c>
      <c r="Z16" s="21" t="str">
        <f t="shared" si="9"/>
        <v/>
      </c>
      <c r="AA16" s="9">
        <f>'CONTRACTACIO 1r TR 2023'!V16+'CONTRACTACIO 2n TR 2023'!V16+'CONTRACTACIO 3r TR 2023'!V16+'CONTRACTACIO 4t TR 2023'!V16</f>
        <v>0</v>
      </c>
      <c r="AB16" s="20" t="str">
        <f t="shared" si="10"/>
        <v/>
      </c>
      <c r="AC16" s="13">
        <f>'CONTRACTACIO 1r TR 2023'!X16+'CONTRACTACIO 2n TR 2023'!X16+'CONTRACTACIO 3r TR 2023'!X16+'CONTRACTACIO 4t TR 2023'!X16</f>
        <v>0</v>
      </c>
      <c r="AD16" s="13">
        <f>'CONTRACTACIO 1r TR 2023'!Y16+'CONTRACTACIO 2n TR 2023'!Y16+'CONTRACTACIO 3r TR 2023'!Y16+'CONTRACTACIO 4t TR 2023'!Y16</f>
        <v>0</v>
      </c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9">
        <f>'CONTRACTACIO 1r TR 2023'!B17+'CONTRACTACIO 2n TR 2023'!B17+'CONTRACTACIO 3r TR 2023'!B17+'CONTRACTACIO 4t TR 2023'!B17</f>
        <v>0</v>
      </c>
      <c r="C17" s="20" t="str">
        <f t="shared" si="0"/>
        <v/>
      </c>
      <c r="D17" s="13">
        <f>'CONTRACTACIO 1r TR 2023'!D17+'CONTRACTACIO 2n TR 2023'!D17+'CONTRACTACIO 3r TR 2023'!D17+'CONTRACTACIO 4t TR 2023'!D17</f>
        <v>0</v>
      </c>
      <c r="E17" s="13">
        <f>'CONTRACTACIO 1r TR 2023'!E17+'CONTRACTACIO 2n TR 2023'!E17+'CONTRACTACIO 3r TR 2023'!E17+'CONTRACTACIO 4t TR 2023'!E17</f>
        <v>0</v>
      </c>
      <c r="F17" s="21" t="str">
        <f t="shared" si="1"/>
        <v/>
      </c>
      <c r="G17" s="9">
        <f>'CONTRACTACIO 1r TR 2023'!G17+'CONTRACTACIO 2n TR 2023'!G17+'CONTRACTACIO 3r TR 2023'!G17+'CONTRACTACIO 4t TR 2023'!G17</f>
        <v>0</v>
      </c>
      <c r="H17" s="20" t="str">
        <f t="shared" si="2"/>
        <v/>
      </c>
      <c r="I17" s="13">
        <f>'CONTRACTACIO 1r TR 2023'!I17+'CONTRACTACIO 2n TR 2023'!I17+'CONTRACTACIO 3r TR 2023'!I17+'CONTRACTACIO 4t TR 2023'!I17</f>
        <v>0</v>
      </c>
      <c r="J17" s="13">
        <f>'CONTRACTACIO 1r TR 2023'!J17+'CONTRACTACIO 2n TR 2023'!J17+'CONTRACTACIO 3r TR 2023'!J17+'CONTRACTACIO 4t TR 2023'!J17</f>
        <v>0</v>
      </c>
      <c r="K17" s="21" t="str">
        <f t="shared" si="3"/>
        <v/>
      </c>
      <c r="L17" s="9">
        <f>'CONTRACTACIO 1r TR 2023'!L17+'CONTRACTACIO 2n TR 2023'!L17+'CONTRACTACIO 3r TR 2023'!L17+'CONTRACTACIO 4t TR 2023'!L17</f>
        <v>0</v>
      </c>
      <c r="M17" s="20" t="str">
        <f t="shared" si="4"/>
        <v/>
      </c>
      <c r="N17" s="13">
        <f>'CONTRACTACIO 1r TR 2023'!N17+'CONTRACTACIO 2n TR 2023'!N17+'CONTRACTACIO 3r TR 2023'!N17+'CONTRACTACIO 4t TR 2023'!N17</f>
        <v>0</v>
      </c>
      <c r="O17" s="13">
        <f>'CONTRACTACIO 1r TR 2023'!O17+'CONTRACTACIO 2n TR 2023'!O17+'CONTRACTACIO 3r TR 2023'!O17+'CONTRACTACIO 4t TR 2023'!O17</f>
        <v>0</v>
      </c>
      <c r="P17" s="21" t="str">
        <f t="shared" si="5"/>
        <v/>
      </c>
      <c r="Q17" s="9">
        <f>'CONTRACTACIO 1r TR 2023'!Q17+'CONTRACTACIO 2n TR 2023'!Q17+'CONTRACTACIO 3r TR 2023'!Q17+'CONTRACTACIO 4t TR 2023'!Q17</f>
        <v>0</v>
      </c>
      <c r="R17" s="20" t="str">
        <f t="shared" si="6"/>
        <v/>
      </c>
      <c r="S17" s="13">
        <f>'CONTRACTACIO 1r TR 2023'!S17+'CONTRACTACIO 2n TR 2023'!S17+'CONTRACTACIO 3r TR 2023'!S17+'CONTRACTACIO 4t TR 2023'!S17</f>
        <v>0</v>
      </c>
      <c r="T17" s="13">
        <f>'CONTRACTACIO 1r TR 2023'!T17+'CONTRACTACIO 2n TR 2023'!T17+'CONTRACTACIO 3r TR 2023'!T17+'CONTRACTACIO 4t TR 2023'!T17</f>
        <v>0</v>
      </c>
      <c r="U17" s="21" t="str">
        <f t="shared" si="7"/>
        <v/>
      </c>
      <c r="V17" s="9">
        <f>'CONTRACTACIO 1r TR 2023'!AA17+'CONTRACTACIO 2n TR 2023'!AA17+'CONTRACTACIO 3r TR 2023'!AA17+'CONTRACTACIO 4t TR 2023'!AA17</f>
        <v>0</v>
      </c>
      <c r="W17" s="20" t="str">
        <f t="shared" si="8"/>
        <v/>
      </c>
      <c r="X17" s="13">
        <f>'CONTRACTACIO 1r TR 2023'!AC17+'CONTRACTACIO 2n TR 2023'!AC17+'CONTRACTACIO 3r TR 2023'!AC17+'CONTRACTACIO 4t TR 2023'!AC17</f>
        <v>0</v>
      </c>
      <c r="Y17" s="13">
        <f>'CONTRACTACIO 1r TR 2023'!AD17+'CONTRACTACIO 2n TR 2023'!AD17+'CONTRACTACIO 3r TR 2023'!AD17+'CONTRACTACIO 4t TR 2023'!AD17</f>
        <v>0</v>
      </c>
      <c r="Z17" s="21" t="str">
        <f t="shared" si="9"/>
        <v/>
      </c>
      <c r="AA17" s="9">
        <f>'CONTRACTACIO 1r TR 2023'!V17+'CONTRACTACIO 2n TR 2023'!V17+'CONTRACTACIO 3r TR 2023'!V17+'CONTRACTACIO 4t TR 2023'!V17</f>
        <v>0</v>
      </c>
      <c r="AB17" s="20" t="str">
        <f t="shared" si="10"/>
        <v/>
      </c>
      <c r="AC17" s="13">
        <f>'CONTRACTACIO 1r TR 2023'!X17+'CONTRACTACIO 2n TR 2023'!X17+'CONTRACTACIO 3r TR 2023'!X17+'CONTRACTACIO 4t TR 2023'!X17</f>
        <v>0</v>
      </c>
      <c r="AD17" s="13">
        <f>'CONTRACTACIO 1r TR 2023'!Y17+'CONTRACTACIO 2n TR 2023'!Y17+'CONTRACTACIO 3r TR 2023'!Y17+'CONTRACTACIO 4t TR 2023'!Y17</f>
        <v>0</v>
      </c>
      <c r="AE17" s="21" t="str">
        <f t="shared" si="11"/>
        <v/>
      </c>
    </row>
    <row r="18" spans="1:31" s="42" customFormat="1" ht="36" customHeight="1" x14ac:dyDescent="0.25">
      <c r="A18" s="44" t="s">
        <v>33</v>
      </c>
      <c r="B18" s="9">
        <f>'CONTRACTACIO 1r TR 2023'!B18+'CONTRACTACIO 2n TR 2023'!B18+'CONTRACTACIO 3r TR 2023'!B18+'CONTRACTACIO 4t TR 2023'!B18</f>
        <v>0</v>
      </c>
      <c r="C18" s="20" t="str">
        <f t="shared" si="0"/>
        <v/>
      </c>
      <c r="D18" s="13">
        <f>'CONTRACTACIO 1r TR 2023'!D18+'CONTRACTACIO 2n TR 2023'!D18+'CONTRACTACIO 3r TR 2023'!D18+'CONTRACTACIO 4t TR 2023'!D18</f>
        <v>0</v>
      </c>
      <c r="E18" s="13">
        <f>'CONTRACTACIO 1r TR 2023'!E18+'CONTRACTACIO 2n TR 2023'!E18+'CONTRACTACIO 3r TR 2023'!E18+'CONTRACTACIO 4t TR 2023'!E18</f>
        <v>0</v>
      </c>
      <c r="F18" s="21" t="str">
        <f t="shared" si="1"/>
        <v/>
      </c>
      <c r="G18" s="9">
        <f>'CONTRACTACIO 1r TR 2023'!G18+'CONTRACTACIO 2n TR 2023'!G18+'CONTRACTACIO 3r TR 2023'!G18+'CONTRACTACIO 4t TR 2023'!G18</f>
        <v>7</v>
      </c>
      <c r="H18" s="20">
        <f t="shared" si="2"/>
        <v>3.8674033149171269E-2</v>
      </c>
      <c r="I18" s="13">
        <f>'CONTRACTACIO 1r TR 2023'!I18+'CONTRACTACIO 2n TR 2023'!I18+'CONTRACTACIO 3r TR 2023'!I18+'CONTRACTACIO 4t TR 2023'!I18</f>
        <v>2765769.02</v>
      </c>
      <c r="J18" s="13">
        <f>'CONTRACTACIO 1r TR 2023'!J18+'CONTRACTACIO 2n TR 2023'!J18+'CONTRACTACIO 3r TR 2023'!J18+'CONTRACTACIO 4t TR 2023'!J18</f>
        <v>3346580.53</v>
      </c>
      <c r="K18" s="21">
        <f t="shared" si="3"/>
        <v>6.037069783578411E-2</v>
      </c>
      <c r="L18" s="9">
        <f>'CONTRACTACIO 1r TR 2023'!L18+'CONTRACTACIO 2n TR 2023'!L18+'CONTRACTACIO 3r TR 2023'!L18+'CONTRACTACIO 4t TR 2023'!L18</f>
        <v>20</v>
      </c>
      <c r="M18" s="20">
        <f t="shared" si="4"/>
        <v>0.34482758620689657</v>
      </c>
      <c r="N18" s="13">
        <f>'CONTRACTACIO 1r TR 2023'!N18+'CONTRACTACIO 2n TR 2023'!N18+'CONTRACTACIO 3r TR 2023'!N18+'CONTRACTACIO 4t TR 2023'!N18</f>
        <v>3225363.2</v>
      </c>
      <c r="O18" s="13">
        <f>'CONTRACTACIO 1r TR 2023'!O18+'CONTRACTACIO 2n TR 2023'!O18+'CONTRACTACIO 3r TR 2023'!O18+'CONTRACTACIO 4t TR 2023'!O18</f>
        <v>3902689.5300000003</v>
      </c>
      <c r="P18" s="21">
        <f t="shared" si="5"/>
        <v>0.17376841042666477</v>
      </c>
      <c r="Q18" s="9">
        <f>'CONTRACTACIO 1r TR 2023'!Q18+'CONTRACTACIO 2n TR 2023'!Q18+'CONTRACTACIO 3r TR 2023'!Q18+'CONTRACTACIO 4t TR 2023'!Q18</f>
        <v>0</v>
      </c>
      <c r="R18" s="20" t="str">
        <f t="shared" si="6"/>
        <v/>
      </c>
      <c r="S18" s="13">
        <f>'CONTRACTACIO 1r TR 2023'!S18+'CONTRACTACIO 2n TR 2023'!S18+'CONTRACTACIO 3r TR 2023'!S18+'CONTRACTACIO 4t TR 2023'!S18</f>
        <v>0</v>
      </c>
      <c r="T18" s="13">
        <f>'CONTRACTACIO 1r TR 2023'!T18+'CONTRACTACIO 2n TR 2023'!T18+'CONTRACTACIO 3r TR 2023'!T18+'CONTRACTACIO 4t TR 2023'!T18</f>
        <v>0</v>
      </c>
      <c r="U18" s="21" t="str">
        <f t="shared" si="7"/>
        <v/>
      </c>
      <c r="V18" s="9">
        <f>'CONTRACTACIO 1r TR 2023'!AA18+'CONTRACTACIO 2n TR 2023'!AA18+'CONTRACTACIO 3r TR 2023'!AA18+'CONTRACTACIO 4t TR 2023'!AA18</f>
        <v>0</v>
      </c>
      <c r="W18" s="20" t="str">
        <f t="shared" si="8"/>
        <v/>
      </c>
      <c r="X18" s="13">
        <f>'CONTRACTACIO 1r TR 2023'!AC18+'CONTRACTACIO 2n TR 2023'!AC18+'CONTRACTACIO 3r TR 2023'!AC18+'CONTRACTACIO 4t TR 2023'!AC18</f>
        <v>0</v>
      </c>
      <c r="Y18" s="13">
        <f>'CONTRACTACIO 1r TR 2023'!AD18+'CONTRACTACIO 2n TR 2023'!AD18+'CONTRACTACIO 3r TR 2023'!AD18+'CONTRACTACIO 4t TR 2023'!AD18</f>
        <v>0</v>
      </c>
      <c r="Z18" s="21" t="str">
        <f t="shared" si="9"/>
        <v/>
      </c>
      <c r="AA18" s="9">
        <f>'CONTRACTACIO 1r TR 2023'!V18+'CONTRACTACIO 2n TR 2023'!V18+'CONTRACTACIO 3r TR 2023'!V18+'CONTRACTACIO 4t TR 2023'!V18</f>
        <v>0</v>
      </c>
      <c r="AB18" s="20" t="str">
        <f t="shared" si="10"/>
        <v/>
      </c>
      <c r="AC18" s="13">
        <f>'CONTRACTACIO 1r TR 2023'!X18+'CONTRACTACIO 2n TR 2023'!X18+'CONTRACTACIO 3r TR 2023'!X18+'CONTRACTACIO 4t TR 2023'!X18</f>
        <v>0</v>
      </c>
      <c r="AD18" s="13">
        <f>'CONTRACTACIO 1r TR 2023'!Y18+'CONTRACTACIO 2n TR 2023'!Y18+'CONTRACTACIO 3r TR 2023'!Y18+'CONTRACTACIO 4t TR 2023'!Y18</f>
        <v>0</v>
      </c>
      <c r="AE18" s="21" t="str">
        <f t="shared" si="11"/>
        <v/>
      </c>
    </row>
    <row r="19" spans="1:31" s="42" customFormat="1" ht="36" customHeight="1" x14ac:dyDescent="0.25">
      <c r="A19" s="44" t="s">
        <v>28</v>
      </c>
      <c r="B19" s="9">
        <f>'CONTRACTACIO 1r TR 2023'!B19+'CONTRACTACIO 2n TR 2023'!B19+'CONTRACTACIO 3r TR 2023'!B19+'CONTRACTACIO 4t TR 2023'!B19</f>
        <v>0</v>
      </c>
      <c r="C19" s="20" t="str">
        <f t="shared" si="0"/>
        <v/>
      </c>
      <c r="D19" s="13">
        <f>'CONTRACTACIO 1r TR 2023'!D19+'CONTRACTACIO 2n TR 2023'!D19+'CONTRACTACIO 3r TR 2023'!D19+'CONTRACTACIO 4t TR 2023'!D19</f>
        <v>0</v>
      </c>
      <c r="E19" s="13">
        <f>'CONTRACTACIO 1r TR 2023'!E19+'CONTRACTACIO 2n TR 2023'!E19+'CONTRACTACIO 3r TR 2023'!E19+'CONTRACTACIO 4t TR 2023'!E19</f>
        <v>0</v>
      </c>
      <c r="F19" s="21" t="str">
        <f t="shared" si="1"/>
        <v/>
      </c>
      <c r="G19" s="9">
        <f>'CONTRACTACIO 1r TR 2023'!G19+'CONTRACTACIO 2n TR 2023'!G19+'CONTRACTACIO 3r TR 2023'!G19+'CONTRACTACIO 4t TR 2023'!G19</f>
        <v>16</v>
      </c>
      <c r="H19" s="20">
        <f t="shared" si="2"/>
        <v>8.8397790055248615E-2</v>
      </c>
      <c r="I19" s="13">
        <f>'CONTRACTACIO 1r TR 2023'!I19+'CONTRACTACIO 2n TR 2023'!I19+'CONTRACTACIO 3r TR 2023'!I19+'CONTRACTACIO 4t TR 2023'!I19</f>
        <v>2487027.4400000004</v>
      </c>
      <c r="J19" s="13">
        <f>'CONTRACTACIO 1r TR 2023'!J19+'CONTRACTACIO 2n TR 2023'!J19+'CONTRACTACIO 3r TR 2023'!J19+'CONTRACTACIO 4t TR 2023'!J19</f>
        <v>3008852.5500000003</v>
      </c>
      <c r="K19" s="21">
        <f t="shared" si="3"/>
        <v>5.4278248050549233E-2</v>
      </c>
      <c r="L19" s="9">
        <f>'CONTRACTACIO 1r TR 2023'!L19+'CONTRACTACIO 2n TR 2023'!L19+'CONTRACTACIO 3r TR 2023'!L19+'CONTRACTACIO 4t TR 2023'!L19</f>
        <v>0</v>
      </c>
      <c r="M19" s="20" t="str">
        <f t="shared" si="4"/>
        <v/>
      </c>
      <c r="N19" s="13">
        <f>'CONTRACTACIO 1r TR 2023'!N19+'CONTRACTACIO 2n TR 2023'!N19+'CONTRACTACIO 3r TR 2023'!N19+'CONTRACTACIO 4t TR 2023'!N19</f>
        <v>0</v>
      </c>
      <c r="O19" s="13">
        <f>'CONTRACTACIO 1r TR 2023'!O19+'CONTRACTACIO 2n TR 2023'!O19+'CONTRACTACIO 3r TR 2023'!O19+'CONTRACTACIO 4t TR 2023'!O19</f>
        <v>0</v>
      </c>
      <c r="P19" s="21" t="str">
        <f t="shared" si="5"/>
        <v/>
      </c>
      <c r="Q19" s="9">
        <f>'CONTRACTACIO 1r TR 2023'!Q19+'CONTRACTACIO 2n TR 2023'!Q19+'CONTRACTACIO 3r TR 2023'!Q19+'CONTRACTACIO 4t TR 2023'!Q19</f>
        <v>0</v>
      </c>
      <c r="R19" s="20" t="str">
        <f t="shared" si="6"/>
        <v/>
      </c>
      <c r="S19" s="13">
        <f>'CONTRACTACIO 1r TR 2023'!S19+'CONTRACTACIO 2n TR 2023'!S19+'CONTRACTACIO 3r TR 2023'!S19+'CONTRACTACIO 4t TR 2023'!S19</f>
        <v>0</v>
      </c>
      <c r="T19" s="13">
        <f>'CONTRACTACIO 1r TR 2023'!T19+'CONTRACTACIO 2n TR 2023'!T19+'CONTRACTACIO 3r TR 2023'!T19+'CONTRACTACIO 4t TR 2023'!T19</f>
        <v>0</v>
      </c>
      <c r="U19" s="21" t="str">
        <f t="shared" si="7"/>
        <v/>
      </c>
      <c r="V19" s="9">
        <f>'CONTRACTACIO 1r TR 2023'!AA19+'CONTRACTACIO 2n TR 2023'!AA19+'CONTRACTACIO 3r TR 2023'!AA19+'CONTRACTACIO 4t TR 2023'!AA19</f>
        <v>0</v>
      </c>
      <c r="W19" s="20" t="str">
        <f t="shared" si="8"/>
        <v/>
      </c>
      <c r="X19" s="13">
        <f>'CONTRACTACIO 1r TR 2023'!AC19+'CONTRACTACIO 2n TR 2023'!AC19+'CONTRACTACIO 3r TR 2023'!AC19+'CONTRACTACIO 4t TR 2023'!AC19</f>
        <v>0</v>
      </c>
      <c r="Y19" s="13">
        <f>'CONTRACTACIO 1r TR 2023'!AD19+'CONTRACTACIO 2n TR 2023'!AD19+'CONTRACTACIO 3r TR 2023'!AD19+'CONTRACTACIO 4t TR 2023'!AD19</f>
        <v>0</v>
      </c>
      <c r="Z19" s="21" t="str">
        <f t="shared" si="9"/>
        <v/>
      </c>
      <c r="AA19" s="9">
        <f>'CONTRACTACIO 1r TR 2023'!V19+'CONTRACTACIO 2n TR 2023'!V19+'CONTRACTACIO 3r TR 2023'!V19+'CONTRACTACIO 4t TR 2023'!V19</f>
        <v>1</v>
      </c>
      <c r="AB19" s="20">
        <f t="shared" si="10"/>
        <v>0.16666666666666666</v>
      </c>
      <c r="AC19" s="13">
        <f>'CONTRACTACIO 1r TR 2023'!X19+'CONTRACTACIO 2n TR 2023'!X19+'CONTRACTACIO 3r TR 2023'!X19+'CONTRACTACIO 4t TR 2023'!X19</f>
        <v>48102.58</v>
      </c>
      <c r="AD19" s="13">
        <f>'CONTRACTACIO 1r TR 2023'!Y19+'CONTRACTACIO 2n TR 2023'!Y19+'CONTRACTACIO 3r TR 2023'!Y19+'CONTRACTACIO 4t TR 2023'!Y19</f>
        <v>48102.58</v>
      </c>
      <c r="AE19" s="21">
        <f t="shared" si="11"/>
        <v>0.15272207901194304</v>
      </c>
    </row>
    <row r="20" spans="1:31" s="42" customFormat="1" ht="36" customHeight="1" x14ac:dyDescent="0.25">
      <c r="A20" s="45" t="s">
        <v>29</v>
      </c>
      <c r="B20" s="9">
        <f>'CONTRACTACIO 1r TR 2023'!B20+'CONTRACTACIO 2n TR 2023'!B20+'CONTRACTACIO 3r TR 2023'!B20+'CONTRACTACIO 4t TR 2023'!B20</f>
        <v>0</v>
      </c>
      <c r="C20" s="20" t="str">
        <f t="shared" si="0"/>
        <v/>
      </c>
      <c r="D20" s="13">
        <f>'CONTRACTACIO 1r TR 2023'!D20+'CONTRACTACIO 2n TR 2023'!D20+'CONTRACTACIO 3r TR 2023'!D20+'CONTRACTACIO 4t TR 2023'!D20</f>
        <v>0</v>
      </c>
      <c r="E20" s="13">
        <f>'CONTRACTACIO 1r TR 2023'!E20+'CONTRACTACIO 2n TR 2023'!E20+'CONTRACTACIO 3r TR 2023'!E20+'CONTRACTACIO 4t TR 2023'!E20</f>
        <v>0</v>
      </c>
      <c r="F20" s="21" t="str">
        <f t="shared" si="1"/>
        <v/>
      </c>
      <c r="G20" s="9">
        <f>'CONTRACTACIO 1r TR 2023'!G20+'CONTRACTACIO 2n TR 2023'!G20+'CONTRACTACIO 3r TR 2023'!G20+'CONTRACTACIO 4t TR 2023'!G20</f>
        <v>43</v>
      </c>
      <c r="H20" s="20">
        <f t="shared" si="2"/>
        <v>0.23756906077348067</v>
      </c>
      <c r="I20" s="13">
        <f>'CONTRACTACIO 1r TR 2023'!I20+'CONTRACTACIO 2n TR 2023'!I20+'CONTRACTACIO 3r TR 2023'!I20+'CONTRACTACIO 4t TR 2023'!I20</f>
        <v>432809.06999999995</v>
      </c>
      <c r="J20" s="13">
        <f>'CONTRACTACIO 1r TR 2023'!J20+'CONTRACTACIO 2n TR 2023'!J20+'CONTRACTACIO 3r TR 2023'!J20+'CONTRACTACIO 4t TR 2023'!J20</f>
        <v>523698.98</v>
      </c>
      <c r="K20" s="21">
        <f t="shared" si="3"/>
        <v>9.4472768830960556E-3</v>
      </c>
      <c r="L20" s="9">
        <f>'CONTRACTACIO 1r TR 2023'!L20+'CONTRACTACIO 2n TR 2023'!L20+'CONTRACTACIO 3r TR 2023'!L20+'CONTRACTACIO 4t TR 2023'!L20</f>
        <v>14</v>
      </c>
      <c r="M20" s="20">
        <f t="shared" si="4"/>
        <v>0.2413793103448276</v>
      </c>
      <c r="N20" s="13">
        <f>'CONTRACTACIO 1r TR 2023'!N20+'CONTRACTACIO 2n TR 2023'!N20+'CONTRACTACIO 3r TR 2023'!N20+'CONTRACTACIO 4t TR 2023'!N20</f>
        <v>110399.35</v>
      </c>
      <c r="O20" s="13">
        <f>'CONTRACTACIO 1r TR 2023'!O20+'CONTRACTACIO 2n TR 2023'!O20+'CONTRACTACIO 3r TR 2023'!O20+'CONTRACTACIO 4t TR 2023'!O20</f>
        <v>133583.21000000002</v>
      </c>
      <c r="P20" s="21">
        <f t="shared" si="5"/>
        <v>5.9478320996216557E-3</v>
      </c>
      <c r="Q20" s="9">
        <f>'CONTRACTACIO 1r TR 2023'!Q20+'CONTRACTACIO 2n TR 2023'!Q20+'CONTRACTACIO 3r TR 2023'!Q20+'CONTRACTACIO 4t TR 2023'!Q20</f>
        <v>0</v>
      </c>
      <c r="R20" s="20" t="str">
        <f t="shared" si="6"/>
        <v/>
      </c>
      <c r="S20" s="13">
        <f>'CONTRACTACIO 1r TR 2023'!S20+'CONTRACTACIO 2n TR 2023'!S20+'CONTRACTACIO 3r TR 2023'!S20+'CONTRACTACIO 4t TR 2023'!S20</f>
        <v>0</v>
      </c>
      <c r="T20" s="13">
        <f>'CONTRACTACIO 1r TR 2023'!T20+'CONTRACTACIO 2n TR 2023'!T20+'CONTRACTACIO 3r TR 2023'!T20+'CONTRACTACIO 4t TR 2023'!T20</f>
        <v>0</v>
      </c>
      <c r="U20" s="21" t="str">
        <f t="shared" si="7"/>
        <v/>
      </c>
      <c r="V20" s="9">
        <f>'CONTRACTACIO 1r TR 2023'!AA20+'CONTRACTACIO 2n TR 2023'!AA20+'CONTRACTACIO 3r TR 2023'!AA20+'CONTRACTACIO 4t TR 2023'!AA20</f>
        <v>0</v>
      </c>
      <c r="W20" s="20" t="str">
        <f t="shared" si="8"/>
        <v/>
      </c>
      <c r="X20" s="13">
        <f>'CONTRACTACIO 1r TR 2023'!AC20+'CONTRACTACIO 2n TR 2023'!AC20+'CONTRACTACIO 3r TR 2023'!AC20+'CONTRACTACIO 4t TR 2023'!AC20</f>
        <v>0</v>
      </c>
      <c r="Y20" s="13">
        <f>'CONTRACTACIO 1r TR 2023'!AD20+'CONTRACTACIO 2n TR 2023'!AD20+'CONTRACTACIO 3r TR 2023'!AD20+'CONTRACTACIO 4t TR 2023'!AD20</f>
        <v>0</v>
      </c>
      <c r="Z20" s="21" t="str">
        <f t="shared" si="9"/>
        <v/>
      </c>
      <c r="AA20" s="9">
        <f>'CONTRACTACIO 1r TR 2023'!V20+'CONTRACTACIO 2n TR 2023'!V20+'CONTRACTACIO 3r TR 2023'!V20+'CONTRACTACIO 4t TR 2023'!V20</f>
        <v>5</v>
      </c>
      <c r="AB20" s="20">
        <f t="shared" si="10"/>
        <v>0.83333333333333337</v>
      </c>
      <c r="AC20" s="13">
        <f>'CONTRACTACIO 1r TR 2023'!X20+'CONTRACTACIO 2n TR 2023'!X20+'CONTRACTACIO 3r TR 2023'!X20+'CONTRACTACIO 4t TR 2023'!X20</f>
        <v>220550</v>
      </c>
      <c r="AD20" s="13">
        <f>'CONTRACTACIO 1r TR 2023'!Y20+'CONTRACTACIO 2n TR 2023'!Y20+'CONTRACTACIO 3r TR 2023'!Y20+'CONTRACTACIO 4t TR 2023'!Y20</f>
        <v>266865.5</v>
      </c>
      <c r="AE20" s="21">
        <f t="shared" si="11"/>
        <v>0.84727792098805688</v>
      </c>
    </row>
    <row r="21" spans="1:31" s="42" customFormat="1" ht="39.950000000000003" customHeight="1" x14ac:dyDescent="0.25">
      <c r="A21" s="46" t="s">
        <v>35</v>
      </c>
      <c r="B21" s="9">
        <f>'CONTRACTACIO 1r TR 2023'!B21+'CONTRACTACIO 2n TR 2023'!B21+'CONTRACTACIO 3r TR 2023'!B21+'CONTRACTACIO 4t TR 2023'!B21</f>
        <v>0</v>
      </c>
      <c r="C21" s="20" t="str">
        <f t="shared" si="0"/>
        <v/>
      </c>
      <c r="D21" s="13">
        <f>'CONTRACTACIO 1r TR 2023'!D21+'CONTRACTACIO 2n TR 2023'!D21+'CONTRACTACIO 3r TR 2023'!D21+'CONTRACTACIO 4t TR 2023'!D21</f>
        <v>0</v>
      </c>
      <c r="E21" s="13">
        <f>'CONTRACTACIO 1r TR 2023'!E21+'CONTRACTACIO 2n TR 2023'!E21+'CONTRACTACIO 3r TR 2023'!E21+'CONTRACTACIO 4t TR 2023'!E21</f>
        <v>0</v>
      </c>
      <c r="F21" s="21" t="str">
        <f t="shared" si="1"/>
        <v/>
      </c>
      <c r="G21" s="9">
        <f>'CONTRACTACIO 1r TR 2023'!G21+'CONTRACTACIO 2n TR 2023'!G21+'CONTRACTACIO 3r TR 2023'!G21+'CONTRACTACIO 4t TR 2023'!G21</f>
        <v>82</v>
      </c>
      <c r="H21" s="20">
        <f t="shared" si="2"/>
        <v>0.45303867403314918</v>
      </c>
      <c r="I21" s="13">
        <f>'CONTRACTACIO 1r TR 2023'!I21+'CONTRACTACIO 2n TR 2023'!I21+'CONTRACTACIO 3r TR 2023'!I21+'CONTRACTACIO 4t TR 2023'!I21</f>
        <v>82879.17</v>
      </c>
      <c r="J21" s="13">
        <f>'CONTRACTACIO 1r TR 2023'!J21+'CONTRACTACIO 2n TR 2023'!J21+'CONTRACTACIO 3r TR 2023'!J21+'CONTRACTACIO 4t TR 2023'!J21</f>
        <v>98134.299999999988</v>
      </c>
      <c r="K21" s="21">
        <f t="shared" si="3"/>
        <v>1.7702954163264042E-3</v>
      </c>
      <c r="L21" s="9">
        <f>'CONTRACTACIO 1r TR 2023'!L21+'CONTRACTACIO 2n TR 2023'!L21+'CONTRACTACIO 3r TR 2023'!L21+'CONTRACTACIO 4t TR 2023'!L21</f>
        <v>0</v>
      </c>
      <c r="M21" s="20" t="str">
        <f t="shared" si="4"/>
        <v/>
      </c>
      <c r="N21" s="13">
        <f>'CONTRACTACIO 1r TR 2023'!N21+'CONTRACTACIO 2n TR 2023'!N21+'CONTRACTACIO 3r TR 2023'!N21+'CONTRACTACIO 4t TR 2023'!N21</f>
        <v>0</v>
      </c>
      <c r="O21" s="13">
        <f>'CONTRACTACIO 1r TR 2023'!O21+'CONTRACTACIO 2n TR 2023'!O21+'CONTRACTACIO 3r TR 2023'!O21+'CONTRACTACIO 4t TR 2023'!O21</f>
        <v>0</v>
      </c>
      <c r="P21" s="21" t="str">
        <f t="shared" si="5"/>
        <v/>
      </c>
      <c r="Q21" s="9">
        <f>'CONTRACTACIO 1r TR 2023'!Q21+'CONTRACTACIO 2n TR 2023'!Q21+'CONTRACTACIO 3r TR 2023'!Q21+'CONTRACTACIO 4t TR 2023'!Q21</f>
        <v>0</v>
      </c>
      <c r="R21" s="20" t="str">
        <f t="shared" si="6"/>
        <v/>
      </c>
      <c r="S21" s="13">
        <f>'CONTRACTACIO 1r TR 2023'!S21+'CONTRACTACIO 2n TR 2023'!S21+'CONTRACTACIO 3r TR 2023'!S21+'CONTRACTACIO 4t TR 2023'!S21</f>
        <v>0</v>
      </c>
      <c r="T21" s="13">
        <f>'CONTRACTACIO 1r TR 2023'!T21+'CONTRACTACIO 2n TR 2023'!T21+'CONTRACTACIO 3r TR 2023'!T21+'CONTRACTACIO 4t TR 2023'!T21</f>
        <v>0</v>
      </c>
      <c r="U21" s="21" t="str">
        <f t="shared" si="7"/>
        <v/>
      </c>
      <c r="V21" s="9">
        <f>'CONTRACTACIO 1r TR 2023'!AA21+'CONTRACTACIO 2n TR 2023'!AA21+'CONTRACTACIO 3r TR 2023'!AA21+'CONTRACTACIO 4t TR 2023'!AA21</f>
        <v>0</v>
      </c>
      <c r="W21" s="20" t="str">
        <f t="shared" si="8"/>
        <v/>
      </c>
      <c r="X21" s="13">
        <f>'CONTRACTACIO 1r TR 2023'!AC21+'CONTRACTACIO 2n TR 2023'!AC21+'CONTRACTACIO 3r TR 2023'!AC21+'CONTRACTACIO 4t TR 2023'!AC21</f>
        <v>0</v>
      </c>
      <c r="Y21" s="13">
        <f>'CONTRACTACIO 1r TR 2023'!AD21+'CONTRACTACIO 2n TR 2023'!AD21+'CONTRACTACIO 3r TR 2023'!AD21+'CONTRACTACIO 4t TR 2023'!AD21</f>
        <v>0</v>
      </c>
      <c r="Z21" s="21" t="str">
        <f t="shared" si="9"/>
        <v/>
      </c>
      <c r="AA21" s="9">
        <f>'CONTRACTACIO 1r TR 2023'!V21+'CONTRACTACIO 2n TR 2023'!V21+'CONTRACTACIO 3r TR 2023'!V21+'CONTRACTACIO 4t TR 2023'!V21</f>
        <v>0</v>
      </c>
      <c r="AB21" s="20" t="str">
        <f t="shared" si="10"/>
        <v/>
      </c>
      <c r="AC21" s="13">
        <f>'CONTRACTACIO 1r TR 2023'!X21+'CONTRACTACIO 2n TR 2023'!X21+'CONTRACTACIO 3r TR 2023'!X21+'CONTRACTACIO 4t TR 2023'!X21</f>
        <v>0</v>
      </c>
      <c r="AD21" s="13">
        <f>'CONTRACTACIO 1r TR 2023'!Y21+'CONTRACTACIO 2n TR 2023'!Y21+'CONTRACTACIO 3r TR 2023'!Y21+'CONTRACTACIO 4t TR 2023'!Y21</f>
        <v>0</v>
      </c>
      <c r="AE21" s="21" t="str">
        <f t="shared" si="11"/>
        <v/>
      </c>
    </row>
    <row r="22" spans="1:31" s="42" customFormat="1" ht="39.950000000000003" customHeight="1" x14ac:dyDescent="0.25">
      <c r="A22" s="92" t="s">
        <v>45</v>
      </c>
      <c r="B22" s="9">
        <f>'CONTRACTACIO 1r TR 2023'!B22+'CONTRACTACIO 2n TR 2023'!B22+'CONTRACTACIO 3r TR 2023'!B22+'CONTRACTACIO 4t TR 2023'!B22</f>
        <v>0</v>
      </c>
      <c r="C22" s="20" t="str">
        <f t="shared" si="0"/>
        <v/>
      </c>
      <c r="D22" s="13">
        <f>'CONTRACTACIO 1r TR 2023'!D22+'CONTRACTACIO 2n TR 2023'!D22+'CONTRACTACIO 3r TR 2023'!D22+'CONTRACTACIO 4t TR 2023'!D22</f>
        <v>0</v>
      </c>
      <c r="E22" s="23">
        <f>'CONTRACTACIO 1r TR 2023'!E22+'CONTRACTACIO 2n TR 2023'!E22+'CONTRACTACIO 3r TR 2023'!E22+'CONTRACTACIO 4t TR 2023'!E22</f>
        <v>0</v>
      </c>
      <c r="F22" s="21" t="str">
        <f t="shared" si="1"/>
        <v/>
      </c>
      <c r="G22" s="9">
        <f>'CONTRACTACIO 1r TR 2023'!G22+'CONTRACTACIO 2n TR 2023'!G22+'CONTRACTACIO 3r TR 2023'!G22+'CONTRACTACIO 4t TR 2023'!G22</f>
        <v>0</v>
      </c>
      <c r="H22" s="20" t="str">
        <f t="shared" si="2"/>
        <v/>
      </c>
      <c r="I22" s="13">
        <f>'CONTRACTACIO 1r TR 2023'!I22+'CONTRACTACIO 2n TR 2023'!I22+'CONTRACTACIO 3r TR 2023'!I22+'CONTRACTACIO 4t TR 2023'!I22</f>
        <v>0</v>
      </c>
      <c r="J22" s="23">
        <f>'CONTRACTACIO 1r TR 2023'!J22+'CONTRACTACIO 2n TR 2023'!J22+'CONTRACTACIO 3r TR 2023'!J22+'CONTRACTACIO 4t TR 2023'!J22</f>
        <v>0</v>
      </c>
      <c r="K22" s="21" t="str">
        <f t="shared" si="3"/>
        <v/>
      </c>
      <c r="L22" s="9">
        <f>'CONTRACTACIO 1r TR 2023'!L22+'CONTRACTACIO 2n TR 2023'!L22+'CONTRACTACIO 3r TR 2023'!L22+'CONTRACTACIO 4t TR 2023'!L22</f>
        <v>0</v>
      </c>
      <c r="M22" s="20" t="str">
        <f t="shared" si="4"/>
        <v/>
      </c>
      <c r="N22" s="13">
        <f>'CONTRACTACIO 1r TR 2023'!N22+'CONTRACTACIO 2n TR 2023'!N22+'CONTRACTACIO 3r TR 2023'!N22+'CONTRACTACIO 4t TR 2023'!N22</f>
        <v>0</v>
      </c>
      <c r="O22" s="23">
        <f>'CONTRACTACIO 1r TR 2023'!O22+'CONTRACTACIO 2n TR 2023'!O22+'CONTRACTACIO 3r TR 2023'!O22+'CONTRACTACIO 4t TR 2023'!O22</f>
        <v>0</v>
      </c>
      <c r="P22" s="21" t="str">
        <f t="shared" si="5"/>
        <v/>
      </c>
      <c r="Q22" s="9">
        <f>'CONTRACTACIO 1r TR 2023'!Q22+'CONTRACTACIO 2n TR 2023'!Q22+'CONTRACTACIO 3r TR 2023'!Q22+'CONTRACTACIO 4t TR 2023'!Q22</f>
        <v>0</v>
      </c>
      <c r="R22" s="20" t="str">
        <f t="shared" si="6"/>
        <v/>
      </c>
      <c r="S22" s="13">
        <f>'CONTRACTACIO 1r TR 2023'!S22+'CONTRACTACIO 2n TR 2023'!S22+'CONTRACTACIO 3r TR 2023'!S22+'CONTRACTACIO 4t TR 2023'!S22</f>
        <v>0</v>
      </c>
      <c r="T22" s="23">
        <f>'CONTRACTACIO 1r TR 2023'!T22+'CONTRACTACIO 2n TR 2023'!T22+'CONTRACTACIO 3r TR 2023'!T22+'CONTRACTACIO 4t TR 2023'!T22</f>
        <v>0</v>
      </c>
      <c r="U22" s="21" t="str">
        <f t="shared" si="7"/>
        <v/>
      </c>
      <c r="V22" s="9">
        <f>'CONTRACTACIO 1r TR 2023'!AA22+'CONTRACTACIO 2n TR 2023'!AA22+'CONTRACTACIO 3r TR 2023'!AA22+'CONTRACTACIO 4t TR 2023'!AA22</f>
        <v>0</v>
      </c>
      <c r="W22" s="20" t="str">
        <f t="shared" si="8"/>
        <v/>
      </c>
      <c r="X22" s="13">
        <f>'CONTRACTACIO 1r TR 2023'!AC22+'CONTRACTACIO 2n TR 2023'!AC22+'CONTRACTACIO 3r TR 2023'!AC22+'CONTRACTACIO 4t TR 2023'!AC22</f>
        <v>0</v>
      </c>
      <c r="Y22" s="23">
        <f>'CONTRACTACIO 1r TR 2023'!AD22+'CONTRACTACIO 2n TR 2023'!AD22+'CONTRACTACIO 3r TR 2023'!AD22+'CONTRACTACIO 4t TR 2023'!AD22</f>
        <v>0</v>
      </c>
      <c r="Z22" s="21" t="str">
        <f t="shared" si="9"/>
        <v/>
      </c>
      <c r="AA22" s="9">
        <f>'CONTRACTACIO 1r TR 2023'!V22+'CONTRACTACIO 2n TR 2023'!V22+'CONTRACTACIO 3r TR 2023'!V22+'CONTRACTACIO 4t TR 2023'!V22</f>
        <v>0</v>
      </c>
      <c r="AB22" s="20" t="str">
        <f t="shared" si="10"/>
        <v/>
      </c>
      <c r="AC22" s="13">
        <f>'CONTRACTACIO 1r TR 2023'!X22+'CONTRACTACIO 2n TR 2023'!X22+'CONTRACTACIO 3r TR 2023'!X22+'CONTRACTACIO 4t TR 2023'!X22</f>
        <v>0</v>
      </c>
      <c r="AD22" s="23">
        <f>'CONTRACTACIO 1r TR 2023'!Y22+'CONTRACTACIO 2n TR 2023'!Y22+'CONTRACTACIO 3r TR 2023'!Y22+'CONTRACTACIO 4t TR 2023'!Y22</f>
        <v>0</v>
      </c>
      <c r="AE22" s="21" t="str">
        <f t="shared" si="11"/>
        <v/>
      </c>
    </row>
    <row r="23" spans="1:31" s="42" customFormat="1" ht="39.950000000000003" customHeight="1" x14ac:dyDescent="0.25">
      <c r="A23" s="94" t="s">
        <v>47</v>
      </c>
      <c r="B23" s="81">
        <f>'CONTRACTACIO 1r TR 2023'!B23+'CONTRACTACIO 2n TR 2023'!B23+'CONTRACTACIO 3r TR 2023'!B23+'CONTRACTACIO 4t TR 2023'!B23</f>
        <v>0</v>
      </c>
      <c r="C23" s="66" t="str">
        <f t="shared" si="0"/>
        <v/>
      </c>
      <c r="D23" s="77">
        <f>'CONTRACTACIO 1r TR 2023'!D23+'CONTRACTACIO 2n TR 2023'!D23+'CONTRACTACIO 3r TR 2023'!D23+'CONTRACTACIO 4t TR 2023'!D23</f>
        <v>0</v>
      </c>
      <c r="E23" s="78">
        <f>'CONTRACTACIO 1r TR 2023'!E23+'CONTRACTACIO 2n TR 2023'!E23+'CONTRACTACIO 3r TR 2023'!E23+'CONTRACTACIO 4t TR 2023'!E23</f>
        <v>0</v>
      </c>
      <c r="F23" s="67" t="str">
        <f t="shared" si="1"/>
        <v/>
      </c>
      <c r="G23" s="81">
        <f>'CONTRACTACIO 1r TR 2023'!G23+'CONTRACTACIO 2n TR 2023'!G23+'CONTRACTACIO 3r TR 2023'!G23+'CONTRACTACIO 4t TR 2023'!G23</f>
        <v>0</v>
      </c>
      <c r="H23" s="66" t="str">
        <f t="shared" si="2"/>
        <v/>
      </c>
      <c r="I23" s="77">
        <f>'CONTRACTACIO 1r TR 2023'!I23+'CONTRACTACIO 2n TR 2023'!I23+'CONTRACTACIO 3r TR 2023'!I23+'CONTRACTACIO 4t TR 2023'!I23</f>
        <v>0</v>
      </c>
      <c r="J23" s="78">
        <f>'CONTRACTACIO 1r TR 2023'!J23+'CONTRACTACIO 2n TR 2023'!J23+'CONTRACTACIO 3r TR 2023'!J23+'CONTRACTACIO 4t TR 2023'!J23</f>
        <v>0</v>
      </c>
      <c r="K23" s="67" t="str">
        <f t="shared" si="3"/>
        <v/>
      </c>
      <c r="L23" s="81">
        <f>'CONTRACTACIO 1r TR 2023'!L23+'CONTRACTACIO 2n TR 2023'!L23+'CONTRACTACIO 3r TR 2023'!L23+'CONTRACTACIO 4t TR 2023'!L23</f>
        <v>0</v>
      </c>
      <c r="M23" s="66" t="str">
        <f t="shared" si="4"/>
        <v/>
      </c>
      <c r="N23" s="77">
        <f>'CONTRACTACIO 1r TR 2023'!N23+'CONTRACTACIO 2n TR 2023'!N23+'CONTRACTACIO 3r TR 2023'!N23+'CONTRACTACIO 4t TR 2023'!N23</f>
        <v>0</v>
      </c>
      <c r="O23" s="78">
        <f>'CONTRACTACIO 1r TR 2023'!O23+'CONTRACTACIO 2n TR 2023'!O23+'CONTRACTACIO 3r TR 2023'!O23+'CONTRACTACIO 4t TR 2023'!O23</f>
        <v>0</v>
      </c>
      <c r="P23" s="67" t="str">
        <f t="shared" si="5"/>
        <v/>
      </c>
      <c r="Q23" s="81">
        <f>'CONTRACTACIO 1r TR 2023'!Q23+'CONTRACTACIO 2n TR 2023'!Q23+'CONTRACTACIO 3r TR 2023'!Q23+'CONTRACTACIO 4t TR 2023'!Q23</f>
        <v>0</v>
      </c>
      <c r="R23" s="66" t="str">
        <f t="shared" si="6"/>
        <v/>
      </c>
      <c r="S23" s="77">
        <f>'CONTRACTACIO 1r TR 2023'!S23+'CONTRACTACIO 2n TR 2023'!S23+'CONTRACTACIO 3r TR 2023'!S23+'CONTRACTACIO 4t TR 2023'!S23</f>
        <v>0</v>
      </c>
      <c r="T23" s="78">
        <f>'CONTRACTACIO 1r TR 2023'!T23+'CONTRACTACIO 2n TR 2023'!T23+'CONTRACTACIO 3r TR 2023'!T23+'CONTRACTACIO 4t TR 2023'!T23</f>
        <v>0</v>
      </c>
      <c r="U23" s="67" t="str">
        <f t="shared" si="7"/>
        <v/>
      </c>
      <c r="V23" s="81">
        <f>'CONTRACTACIO 1r TR 2023'!AA23+'CONTRACTACIO 2n TR 2023'!AA23+'CONTRACTACIO 3r TR 2023'!AA23+'CONTRACTACIO 4t TR 2023'!AA23</f>
        <v>0</v>
      </c>
      <c r="W23" s="66" t="str">
        <f t="shared" si="8"/>
        <v/>
      </c>
      <c r="X23" s="77">
        <f>'CONTRACTACIO 1r TR 2023'!AC23+'CONTRACTACIO 2n TR 2023'!AC23+'CONTRACTACIO 3r TR 2023'!AC23+'CONTRACTACIO 4t TR 2023'!AC23</f>
        <v>0</v>
      </c>
      <c r="Y23" s="78">
        <f>'CONTRACTACIO 1r TR 2023'!AD23+'CONTRACTACIO 2n TR 2023'!AD23+'CONTRACTACIO 3r TR 2023'!AD23+'CONTRACTACIO 4t TR 2023'!AD23</f>
        <v>0</v>
      </c>
      <c r="Z23" s="67" t="str">
        <f t="shared" si="9"/>
        <v/>
      </c>
      <c r="AA23" s="81">
        <f>'CONTRACTACIO 1r TR 2023'!V23+'CONTRACTACIO 2n TR 2023'!V23+'CONTRACTACIO 3r TR 2023'!V23+'CONTRACTACIO 4t TR 2023'!V23</f>
        <v>0</v>
      </c>
      <c r="AB23" s="20" t="str">
        <f t="shared" si="10"/>
        <v/>
      </c>
      <c r="AC23" s="77">
        <f>'CONTRACTACIO 1r TR 2023'!X23+'CONTRACTACIO 2n TR 2023'!X23+'CONTRACTACIO 3r TR 2023'!X23+'CONTRACTACIO 4t TR 2023'!X23</f>
        <v>0</v>
      </c>
      <c r="AD23" s="78">
        <f>'CONTRACTACIO 1r TR 2023'!Y23+'CONTRACTACIO 2n TR 2023'!Y23+'CONTRACTACIO 3r TR 2023'!Y23+'CONTRACTACIO 4t TR 2023'!Y23</f>
        <v>0</v>
      </c>
      <c r="AE23" s="67" t="str">
        <f t="shared" si="11"/>
        <v/>
      </c>
    </row>
    <row r="24" spans="1:31" s="42" customFormat="1" ht="36" customHeight="1" x14ac:dyDescent="0.25">
      <c r="A24" s="97" t="s">
        <v>52</v>
      </c>
      <c r="B24" s="81">
        <f>'CONTRACTACIO 1r TR 2023'!B24+'CONTRACTACIO 2n TR 2023'!B24+'CONTRACTACIO 3r TR 2023'!B24+'CONTRACTACIO 4t TR 2023'!B24</f>
        <v>0</v>
      </c>
      <c r="C24" s="66" t="str">
        <f t="shared" si="0"/>
        <v/>
      </c>
      <c r="D24" s="77">
        <f>'CONTRACTACIO 1r TR 2023'!D24+'CONTRACTACIO 2n TR 2023'!D24+'CONTRACTACIO 3r TR 2023'!D24+'CONTRACTACIO 4t TR 2023'!D24</f>
        <v>0</v>
      </c>
      <c r="E24" s="78">
        <f>'CONTRACTACIO 1r TR 2023'!E24+'CONTRACTACIO 2n TR 2023'!E24+'CONTRACTACIO 3r TR 2023'!E24+'CONTRACTACIO 4t TR 2023'!E24</f>
        <v>0</v>
      </c>
      <c r="F24" s="67" t="str">
        <f t="shared" si="1"/>
        <v/>
      </c>
      <c r="G24" s="81">
        <f>'CONTRACTACIO 1r TR 2023'!G24+'CONTRACTACIO 2n TR 2023'!G24+'CONTRACTACIO 3r TR 2023'!G24+'CONTRACTACIO 4t TR 2023'!G24</f>
        <v>0</v>
      </c>
      <c r="H24" s="66" t="str">
        <f t="shared" si="2"/>
        <v/>
      </c>
      <c r="I24" s="77">
        <f>'CONTRACTACIO 1r TR 2023'!I24+'CONTRACTACIO 2n TR 2023'!I24+'CONTRACTACIO 3r TR 2023'!I24+'CONTRACTACIO 4t TR 2023'!I24</f>
        <v>0</v>
      </c>
      <c r="J24" s="78">
        <f>'CONTRACTACIO 1r TR 2023'!J24+'CONTRACTACIO 2n TR 2023'!J24+'CONTRACTACIO 3r TR 2023'!J24+'CONTRACTACIO 4t TR 2023'!J24</f>
        <v>0</v>
      </c>
      <c r="K24" s="67" t="str">
        <f t="shared" si="3"/>
        <v/>
      </c>
      <c r="L24" s="81">
        <f>'CONTRACTACIO 1r TR 2023'!L24+'CONTRACTACIO 2n TR 2023'!L24+'CONTRACTACIO 3r TR 2023'!L24+'CONTRACTACIO 4t TR 2023'!L24</f>
        <v>0</v>
      </c>
      <c r="M24" s="66" t="str">
        <f t="shared" si="4"/>
        <v/>
      </c>
      <c r="N24" s="77">
        <f>'CONTRACTACIO 1r TR 2023'!N24+'CONTRACTACIO 2n TR 2023'!N24+'CONTRACTACIO 3r TR 2023'!N24+'CONTRACTACIO 4t TR 2023'!N24</f>
        <v>0</v>
      </c>
      <c r="O24" s="78">
        <f>'CONTRACTACIO 1r TR 2023'!O24+'CONTRACTACIO 2n TR 2023'!O24+'CONTRACTACIO 3r TR 2023'!O24+'CONTRACTACIO 4t TR 2023'!O24</f>
        <v>0</v>
      </c>
      <c r="P24" s="67" t="str">
        <f t="shared" si="5"/>
        <v/>
      </c>
      <c r="Q24" s="81">
        <f>'CONTRACTACIO 1r TR 2023'!Q24+'CONTRACTACIO 2n TR 2023'!Q24+'CONTRACTACIO 3r TR 2023'!Q24+'CONTRACTACIO 4t TR 2023'!Q24</f>
        <v>0</v>
      </c>
      <c r="R24" s="66" t="str">
        <f t="shared" si="6"/>
        <v/>
      </c>
      <c r="S24" s="77">
        <f>'CONTRACTACIO 1r TR 2023'!S24+'CONTRACTACIO 2n TR 2023'!S24+'CONTRACTACIO 3r TR 2023'!S24+'CONTRACTACIO 4t TR 2023'!S24</f>
        <v>0</v>
      </c>
      <c r="T24" s="78">
        <f>'CONTRACTACIO 1r TR 2023'!T24+'CONTRACTACIO 2n TR 2023'!T24+'CONTRACTACIO 3r TR 2023'!T24+'CONTRACTACIO 4t TR 2023'!T24</f>
        <v>0</v>
      </c>
      <c r="U24" s="67" t="str">
        <f t="shared" si="7"/>
        <v/>
      </c>
      <c r="V24" s="81">
        <f>'CONTRACTACIO 1r TR 2023'!AA24+'CONTRACTACIO 2n TR 2023'!AA24+'CONTRACTACIO 3r TR 2023'!AA24+'CONTRACTACIO 4t TR 2023'!AA24</f>
        <v>0</v>
      </c>
      <c r="W24" s="66" t="str">
        <f t="shared" si="8"/>
        <v/>
      </c>
      <c r="X24" s="77">
        <f>'CONTRACTACIO 1r TR 2023'!AC24+'CONTRACTACIO 2n TR 2023'!AC24+'CONTRACTACIO 3r TR 2023'!AC24+'CONTRACTACIO 4t TR 2023'!AC24</f>
        <v>0</v>
      </c>
      <c r="Y24" s="78">
        <f>'CONTRACTACIO 1r TR 2023'!AD24+'CONTRACTACIO 2n TR 2023'!AD24+'CONTRACTACIO 3r TR 2023'!AD24+'CONTRACTACIO 4t TR 2023'!AD24</f>
        <v>0</v>
      </c>
      <c r="Z24" s="67" t="str">
        <f t="shared" si="9"/>
        <v/>
      </c>
      <c r="AA24" s="81">
        <f>'CONTRACTACIO 1r TR 2023'!V24+'CONTRACTACIO 2n TR 2023'!V24+'CONTRACTACIO 3r TR 2023'!V24+'CONTRACTACIO 4t TR 2023'!V24</f>
        <v>0</v>
      </c>
      <c r="AB24" s="20" t="str">
        <f t="shared" si="10"/>
        <v/>
      </c>
      <c r="AC24" s="77">
        <f>'CONTRACTACIO 1r TR 2023'!X24+'CONTRACTACIO 2n TR 2023'!X24+'CONTRACTACIO 3r TR 2023'!X24+'CONTRACTACIO 4t TR 2023'!X24</f>
        <v>0</v>
      </c>
      <c r="AD24" s="78">
        <f>'CONTRACTACIO 1r TR 2023'!Y24+'CONTRACTACIO 2n TR 2023'!Y24+'CONTRACTACIO 3r TR 2023'!Y24+'CONTRACTACIO 4t TR 2023'!Y24</f>
        <v>0</v>
      </c>
      <c r="AE24" s="67" t="str">
        <f t="shared" si="11"/>
        <v/>
      </c>
    </row>
    <row r="25" spans="1:31" ht="33" customHeight="1" thickBot="1" x14ac:dyDescent="0.3">
      <c r="A25" s="82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181</v>
      </c>
      <c r="H25" s="17">
        <f t="shared" si="12"/>
        <v>1</v>
      </c>
      <c r="I25" s="18">
        <f t="shared" si="12"/>
        <v>45815252.439999998</v>
      </c>
      <c r="J25" s="18">
        <f t="shared" si="12"/>
        <v>55433855.329999991</v>
      </c>
      <c r="K25" s="19">
        <f t="shared" si="12"/>
        <v>1.0000000000000002</v>
      </c>
      <c r="L25" s="16">
        <f t="shared" si="12"/>
        <v>58</v>
      </c>
      <c r="M25" s="17">
        <f t="shared" si="12"/>
        <v>1</v>
      </c>
      <c r="N25" s="18">
        <f t="shared" si="12"/>
        <v>18561274.920000002</v>
      </c>
      <c r="O25" s="18">
        <f t="shared" si="12"/>
        <v>22459142.719999999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6</v>
      </c>
      <c r="AB25" s="17">
        <f t="shared" si="12"/>
        <v>1</v>
      </c>
      <c r="AC25" s="18">
        <f t="shared" si="12"/>
        <v>268652.58</v>
      </c>
      <c r="AD25" s="18">
        <f t="shared" si="12"/>
        <v>314968.08</v>
      </c>
      <c r="AE25" s="19">
        <f t="shared" si="12"/>
        <v>0.99999999999999989</v>
      </c>
    </row>
    <row r="26" spans="1:31" s="25" customFormat="1" ht="18.600000000000001" customHeight="1" x14ac:dyDescent="0.25">
      <c r="B26" s="26"/>
      <c r="H26" s="26"/>
      <c r="N26" s="26"/>
    </row>
    <row r="27" spans="1:31" s="49" customFormat="1" ht="34.35" customHeight="1" x14ac:dyDescent="0.25">
      <c r="A27" s="125" t="str">
        <f>'CONTRACTACIO 1r TR 2023'!A27:Q27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ss.): 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350000000000001" customHeight="1" x14ac:dyDescent="0.25">
      <c r="A28" s="127" t="str">
        <f>'CONTRACTACIO 1r TR 2023'!A28:Q28</f>
        <v>https://bcnroc.ajuntament.barcelona.cat/jspui/bitstream/11703/128073/5/GM_pressupost-general_2023.pdf#page=269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.1" customHeight="1" x14ac:dyDescent="0.25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21.6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47"/>
      <c r="W30" s="47"/>
      <c r="X30" s="47"/>
      <c r="Y30" s="49"/>
      <c r="Z30" s="49"/>
      <c r="AA30" s="49"/>
      <c r="AB30" s="49"/>
      <c r="AC30" s="47"/>
      <c r="AD30" s="47"/>
      <c r="AE30" s="47"/>
    </row>
    <row r="31" spans="1:31" s="53" customFormat="1" ht="18" customHeight="1" x14ac:dyDescent="0.25">
      <c r="A31" s="152" t="s">
        <v>10</v>
      </c>
      <c r="B31" s="155" t="s">
        <v>17</v>
      </c>
      <c r="C31" s="156"/>
      <c r="D31" s="156"/>
      <c r="E31" s="156"/>
      <c r="F31" s="157"/>
      <c r="G31" s="25"/>
      <c r="H31" s="54"/>
      <c r="I31" s="54"/>
      <c r="J31" s="161" t="s">
        <v>15</v>
      </c>
      <c r="K31" s="162"/>
      <c r="L31" s="155" t="s">
        <v>16</v>
      </c>
      <c r="M31" s="156"/>
      <c r="N31" s="156"/>
      <c r="O31" s="156"/>
      <c r="P31" s="157"/>
      <c r="Q31" s="50"/>
      <c r="R31" s="72"/>
      <c r="S31" s="47"/>
      <c r="T31" s="47"/>
      <c r="U31" s="47"/>
      <c r="V31" s="50"/>
      <c r="W31" s="50"/>
      <c r="X31" s="72"/>
      <c r="Y31" s="49"/>
      <c r="Z31" s="49"/>
      <c r="AA31" s="49"/>
      <c r="AB31" s="49"/>
      <c r="AC31" s="50"/>
      <c r="AD31" s="50"/>
      <c r="AE31" s="72"/>
    </row>
    <row r="32" spans="1:31" s="54" customFormat="1" ht="18" customHeight="1" thickBot="1" x14ac:dyDescent="0.3">
      <c r="A32" s="153"/>
      <c r="B32" s="158"/>
      <c r="C32" s="159"/>
      <c r="D32" s="159"/>
      <c r="E32" s="159"/>
      <c r="F32" s="160"/>
      <c r="G32" s="25"/>
      <c r="J32" s="163"/>
      <c r="K32" s="164"/>
      <c r="L32" s="167"/>
      <c r="M32" s="168"/>
      <c r="N32" s="168"/>
      <c r="O32" s="168"/>
      <c r="P32" s="169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54" customFormat="1" ht="40.35" customHeight="1" thickBot="1" x14ac:dyDescent="0.3">
      <c r="A33" s="154"/>
      <c r="B33" s="55" t="s">
        <v>14</v>
      </c>
      <c r="C33" s="35" t="s">
        <v>8</v>
      </c>
      <c r="D33" s="36" t="s">
        <v>48</v>
      </c>
      <c r="E33" s="37" t="s">
        <v>49</v>
      </c>
      <c r="F33" s="56" t="s">
        <v>9</v>
      </c>
      <c r="G33" s="25"/>
      <c r="H33" s="25"/>
      <c r="I33" s="25"/>
      <c r="J33" s="165"/>
      <c r="K33" s="166"/>
      <c r="L33" s="55" t="s">
        <v>14</v>
      </c>
      <c r="M33" s="35" t="s">
        <v>8</v>
      </c>
      <c r="N33" s="36" t="s">
        <v>48</v>
      </c>
      <c r="O33" s="37" t="s">
        <v>49</v>
      </c>
      <c r="P33" s="56" t="s">
        <v>9</v>
      </c>
      <c r="Q33" s="50"/>
      <c r="R33" s="72"/>
      <c r="S33" s="47"/>
      <c r="T33" s="47"/>
      <c r="U33" s="47"/>
      <c r="V33" s="50"/>
      <c r="W33" s="50"/>
      <c r="X33" s="72"/>
      <c r="AC33" s="50"/>
      <c r="AD33" s="50"/>
      <c r="AE33" s="72"/>
    </row>
    <row r="34" spans="1:33" s="25" customFormat="1" ht="47.45" customHeight="1" x14ac:dyDescent="0.25">
      <c r="A34" s="41" t="s">
        <v>25</v>
      </c>
      <c r="B34" s="9">
        <f t="shared" ref="B34:B43" si="13">B13+G13+L13+Q13+V13+AA13</f>
        <v>37</v>
      </c>
      <c r="C34" s="8">
        <f t="shared" ref="C34:C40" si="14">IF(B34,B34/$B$46,"")</f>
        <v>0.15102040816326531</v>
      </c>
      <c r="D34" s="10">
        <f t="shared" ref="D34:D43" si="15">D13+I13+N13+S13+X13+AC13</f>
        <v>54231699.159999996</v>
      </c>
      <c r="E34" s="11">
        <f t="shared" ref="E34:E43" si="16">E13+J13+O13+T13+Y13+AD13</f>
        <v>65620355.990000002</v>
      </c>
      <c r="F34" s="21">
        <f t="shared" ref="F34:F40" si="17">IF(E34,E34/$E$46,"")</f>
        <v>0.83904951422625651</v>
      </c>
      <c r="J34" s="150" t="s">
        <v>3</v>
      </c>
      <c r="K34" s="151"/>
      <c r="L34" s="57">
        <f>B25</f>
        <v>0</v>
      </c>
      <c r="M34" s="8" t="str">
        <f t="shared" ref="M34:M39" si="18">IF(L34,L34/$L$40,"")</f>
        <v/>
      </c>
      <c r="N34" s="58">
        <f>D25</f>
        <v>0</v>
      </c>
      <c r="O34" s="58">
        <f>E25</f>
        <v>0</v>
      </c>
      <c r="P34" s="59" t="str">
        <f t="shared" ref="P34:P39" si="19">IF(O34,O34/$O$40,"")</f>
        <v/>
      </c>
    </row>
    <row r="35" spans="1:33" s="25" customFormat="1" ht="30" customHeight="1" x14ac:dyDescent="0.25">
      <c r="A35" s="43" t="s">
        <v>18</v>
      </c>
      <c r="B35" s="12">
        <f t="shared" si="13"/>
        <v>15</v>
      </c>
      <c r="C35" s="8">
        <f t="shared" si="14"/>
        <v>6.1224489795918366E-2</v>
      </c>
      <c r="D35" s="13">
        <f t="shared" si="15"/>
        <v>921610.4</v>
      </c>
      <c r="E35" s="14">
        <f t="shared" si="16"/>
        <v>1115148.5899999999</v>
      </c>
      <c r="F35" s="21">
        <f t="shared" si="17"/>
        <v>1.4258759627457405E-2</v>
      </c>
      <c r="J35" s="146" t="s">
        <v>1</v>
      </c>
      <c r="K35" s="147"/>
      <c r="L35" s="60">
        <f>G25</f>
        <v>181</v>
      </c>
      <c r="M35" s="8">
        <f t="shared" si="18"/>
        <v>0.73877551020408161</v>
      </c>
      <c r="N35" s="61">
        <f>I25</f>
        <v>45815252.439999998</v>
      </c>
      <c r="O35" s="61">
        <f>J25</f>
        <v>55433855.329999991</v>
      </c>
      <c r="P35" s="59">
        <f t="shared" si="19"/>
        <v>0.70880062572981284</v>
      </c>
    </row>
    <row r="36" spans="1:33" s="25" customFormat="1" ht="30" customHeight="1" x14ac:dyDescent="0.25">
      <c r="A36" s="43" t="s">
        <v>19</v>
      </c>
      <c r="B36" s="12">
        <f t="shared" si="13"/>
        <v>5</v>
      </c>
      <c r="C36" s="8">
        <f t="shared" si="14"/>
        <v>2.0408163265306121E-2</v>
      </c>
      <c r="D36" s="13">
        <f t="shared" si="15"/>
        <v>118970.54999999999</v>
      </c>
      <c r="E36" s="14">
        <f t="shared" si="16"/>
        <v>143954.37</v>
      </c>
      <c r="F36" s="21">
        <f t="shared" si="17"/>
        <v>1.8406612155175354E-3</v>
      </c>
      <c r="J36" s="146" t="s">
        <v>2</v>
      </c>
      <c r="K36" s="147"/>
      <c r="L36" s="60">
        <f>L25</f>
        <v>58</v>
      </c>
      <c r="M36" s="8">
        <f t="shared" si="18"/>
        <v>0.23673469387755103</v>
      </c>
      <c r="N36" s="61">
        <f>N25</f>
        <v>18561274.920000002</v>
      </c>
      <c r="O36" s="61">
        <f>O25</f>
        <v>22459142.719999999</v>
      </c>
      <c r="P36" s="59">
        <f t="shared" si="19"/>
        <v>0.28717205971918047</v>
      </c>
    </row>
    <row r="37" spans="1:33" ht="30" customHeight="1" x14ac:dyDescent="0.25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H37" s="25"/>
      <c r="I37" s="25"/>
      <c r="J37" s="146" t="s">
        <v>34</v>
      </c>
      <c r="K37" s="147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H38" s="25"/>
      <c r="I38" s="25"/>
      <c r="J38" s="146" t="s">
        <v>5</v>
      </c>
      <c r="K38" s="147"/>
      <c r="L38" s="60">
        <f>AA25</f>
        <v>6</v>
      </c>
      <c r="M38" s="8">
        <f t="shared" si="18"/>
        <v>2.4489795918367346E-2</v>
      </c>
      <c r="N38" s="61">
        <f>AC25</f>
        <v>268652.58</v>
      </c>
      <c r="O38" s="61">
        <f>AD25</f>
        <v>314968.08</v>
      </c>
      <c r="P38" s="59">
        <f t="shared" si="19"/>
        <v>4.0273145510068527E-3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13"/>
        <v>27</v>
      </c>
      <c r="C39" s="8">
        <f t="shared" si="14"/>
        <v>0.11020408163265306</v>
      </c>
      <c r="D39" s="13">
        <f t="shared" si="15"/>
        <v>5991132.2200000007</v>
      </c>
      <c r="E39" s="22">
        <f t="shared" si="16"/>
        <v>7249270.0600000005</v>
      </c>
      <c r="F39" s="21">
        <f t="shared" si="17"/>
        <v>9.2692220738102474E-2</v>
      </c>
      <c r="G39" s="25"/>
      <c r="H39" s="25"/>
      <c r="I39" s="25"/>
      <c r="J39" s="146" t="s">
        <v>4</v>
      </c>
      <c r="K39" s="147"/>
      <c r="L39" s="60">
        <f>V25</f>
        <v>0</v>
      </c>
      <c r="M39" s="8" t="str">
        <f t="shared" si="18"/>
        <v/>
      </c>
      <c r="N39" s="61">
        <f>X25</f>
        <v>0</v>
      </c>
      <c r="O39" s="61">
        <f>Y25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">
      <c r="A40" s="44" t="s">
        <v>28</v>
      </c>
      <c r="B40" s="12">
        <f t="shared" si="13"/>
        <v>17</v>
      </c>
      <c r="C40" s="8">
        <f t="shared" si="14"/>
        <v>6.9387755102040816E-2</v>
      </c>
      <c r="D40" s="13">
        <f t="shared" si="15"/>
        <v>2535130.0200000005</v>
      </c>
      <c r="E40" s="23">
        <f t="shared" si="16"/>
        <v>3056955.1300000004</v>
      </c>
      <c r="F40" s="21">
        <f t="shared" si="17"/>
        <v>3.9087516032812103E-2</v>
      </c>
      <c r="G40" s="25"/>
      <c r="H40" s="25"/>
      <c r="I40" s="25"/>
      <c r="J40" s="148" t="s">
        <v>0</v>
      </c>
      <c r="K40" s="149"/>
      <c r="L40" s="83">
        <f>SUM(L34:L39)</f>
        <v>245</v>
      </c>
      <c r="M40" s="17">
        <f>SUM(M34:M39)</f>
        <v>0.99999999999999989</v>
      </c>
      <c r="N40" s="84">
        <f>SUM(N34:N39)</f>
        <v>64645179.939999998</v>
      </c>
      <c r="O40" s="85">
        <f>SUM(O34:O39)</f>
        <v>78207966.12999998</v>
      </c>
      <c r="P40" s="86">
        <f>SUM(P34:P39)</f>
        <v>1.0000000000000002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45" t="s">
        <v>29</v>
      </c>
      <c r="B41" s="12">
        <f t="shared" si="13"/>
        <v>62</v>
      </c>
      <c r="C41" s="8">
        <f>IF(B41,B41/$B$46,"")</f>
        <v>0.2530612244897959</v>
      </c>
      <c r="D41" s="13">
        <f t="shared" si="15"/>
        <v>763758.41999999993</v>
      </c>
      <c r="E41" s="23">
        <f t="shared" si="16"/>
        <v>924147.69</v>
      </c>
      <c r="F41" s="21">
        <f>IF(E41,E41/$E$46,"")</f>
        <v>1.1816541661035523E-2</v>
      </c>
      <c r="G41" s="25"/>
      <c r="H41" s="25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30" customHeight="1" x14ac:dyDescent="0.25">
      <c r="A42" s="46" t="s">
        <v>32</v>
      </c>
      <c r="B42" s="12">
        <f t="shared" si="13"/>
        <v>82</v>
      </c>
      <c r="C42" s="8">
        <f>IF(B42,B42/$B$46,"")</f>
        <v>0.33469387755102042</v>
      </c>
      <c r="D42" s="13">
        <f t="shared" si="15"/>
        <v>82879.17</v>
      </c>
      <c r="E42" s="14">
        <f t="shared" si="16"/>
        <v>98134.299999999988</v>
      </c>
      <c r="F42" s="21">
        <f>IF(E42,E42/$E$46,"")</f>
        <v>1.2547864988187746E-3</v>
      </c>
      <c r="G42" s="25"/>
      <c r="H42" s="25"/>
      <c r="I42" s="25"/>
      <c r="J42" s="50"/>
      <c r="K42" s="50"/>
      <c r="L42" s="72"/>
      <c r="M42" s="51"/>
      <c r="N42" s="47"/>
      <c r="O42" s="47"/>
      <c r="P42" s="50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ht="30" customHeight="1" x14ac:dyDescent="0.25">
      <c r="A43" s="80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5"/>
      <c r="H43" s="25"/>
      <c r="I43" s="25"/>
      <c r="J43" s="50"/>
      <c r="K43" s="50"/>
      <c r="L43" s="89"/>
      <c r="M43" s="51"/>
      <c r="N43" s="47"/>
      <c r="O43" s="47"/>
      <c r="P43" s="50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30" customHeight="1" x14ac:dyDescent="0.25">
      <c r="A44" s="94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5"/>
      <c r="H44" s="25"/>
      <c r="I44" s="25"/>
      <c r="J44" s="50"/>
      <c r="K44" s="50"/>
      <c r="L44" s="96"/>
      <c r="M44" s="51"/>
      <c r="N44" s="47"/>
      <c r="O44" s="47"/>
      <c r="P44" s="50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ht="30" customHeight="1" x14ac:dyDescent="0.25">
      <c r="A45" s="94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5"/>
      <c r="H45" s="25"/>
      <c r="I45" s="25"/>
      <c r="J45" s="50"/>
      <c r="K45" s="50"/>
      <c r="L45" s="72"/>
      <c r="M45" s="51"/>
      <c r="N45" s="47"/>
      <c r="O45" s="47"/>
      <c r="P45" s="50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s="53" customFormat="1" ht="30" customHeight="1" thickBot="1" x14ac:dyDescent="0.3">
      <c r="A46" s="64" t="s">
        <v>0</v>
      </c>
      <c r="B46" s="16">
        <f>SUM(B34:B45)</f>
        <v>245</v>
      </c>
      <c r="C46" s="17">
        <f>SUM(C34:C45)</f>
        <v>1</v>
      </c>
      <c r="D46" s="18">
        <f>SUM(D34:D45)</f>
        <v>64645179.939999998</v>
      </c>
      <c r="E46" s="18">
        <f>SUM(E34:E45)</f>
        <v>78207966.12999998</v>
      </c>
      <c r="F46" s="19">
        <f>SUM(F34:F45)</f>
        <v>1.0000000000000002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50"/>
      <c r="R46" s="72"/>
      <c r="S46" s="47"/>
      <c r="T46" s="47"/>
      <c r="U46" s="47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s="53" customFormat="1" ht="30" customHeight="1" x14ac:dyDescent="0.2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65"/>
      <c r="V47" s="50"/>
      <c r="W47" s="50"/>
      <c r="X47" s="72"/>
      <c r="Y47" s="49"/>
      <c r="Z47" s="49"/>
      <c r="AA47" s="49"/>
      <c r="AB47" s="49"/>
      <c r="AC47" s="50"/>
      <c r="AD47" s="50"/>
      <c r="AE47" s="72"/>
    </row>
    <row r="48" spans="1:33" ht="36" customHeight="1" x14ac:dyDescent="0.25">
      <c r="A48" s="25"/>
      <c r="B48" s="26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6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2:14" s="25" customFormat="1" ht="23.1" customHeigh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1:21" s="25" customFormat="1" x14ac:dyDescent="0.25">
      <c r="B97" s="26"/>
      <c r="H97" s="26"/>
      <c r="N97" s="26"/>
    </row>
    <row r="98" spans="1:21" s="25" customFormat="1" x14ac:dyDescent="0.25">
      <c r="B98" s="26"/>
      <c r="H98" s="26"/>
      <c r="N98" s="26"/>
    </row>
    <row r="99" spans="1:21" s="25" customFormat="1" x14ac:dyDescent="0.25">
      <c r="B99" s="26"/>
      <c r="H99" s="26"/>
      <c r="N99" s="26"/>
    </row>
    <row r="100" spans="1:21" s="25" customFormat="1" x14ac:dyDescent="0.25">
      <c r="B100" s="26"/>
      <c r="H100" s="26"/>
      <c r="N100" s="26"/>
    </row>
    <row r="101" spans="1:21" s="25" customFormat="1" x14ac:dyDescent="0.25">
      <c r="B101" s="26"/>
      <c r="H101" s="26"/>
      <c r="N101" s="26"/>
    </row>
    <row r="102" spans="1:21" s="25" customFormat="1" x14ac:dyDescent="0.25">
      <c r="B102" s="26"/>
      <c r="H102" s="26"/>
      <c r="N102" s="26"/>
    </row>
    <row r="103" spans="1:21" s="25" customFormat="1" x14ac:dyDescent="0.25">
      <c r="B103" s="26"/>
      <c r="H103" s="26"/>
      <c r="N103" s="26"/>
    </row>
    <row r="104" spans="1:21" s="25" customFormat="1" x14ac:dyDescent="0.25">
      <c r="B104" s="26"/>
      <c r="H104" s="26"/>
      <c r="N104" s="26"/>
    </row>
    <row r="105" spans="1:21" s="25" customFormat="1" x14ac:dyDescent="0.25">
      <c r="B105" s="26"/>
      <c r="H105" s="26"/>
      <c r="N105" s="26"/>
    </row>
    <row r="106" spans="1:21" s="25" customFormat="1" x14ac:dyDescent="0.2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</row>
    <row r="107" spans="1:21" s="25" customFormat="1" x14ac:dyDescent="0.2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1:21" s="25" customFormat="1" x14ac:dyDescent="0.2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  <row r="109" spans="1:21" s="25" customFormat="1" x14ac:dyDescent="0.25">
      <c r="A109" s="27"/>
      <c r="B109" s="62"/>
      <c r="C109" s="27"/>
      <c r="D109" s="27"/>
      <c r="E109" s="27"/>
      <c r="F109" s="27"/>
      <c r="G109" s="27"/>
      <c r="H109" s="62"/>
      <c r="I109" s="27"/>
      <c r="J109" s="27"/>
      <c r="K109" s="27"/>
      <c r="L109" s="27"/>
      <c r="M109" s="27"/>
      <c r="N109" s="62"/>
      <c r="O109" s="27"/>
      <c r="P109" s="27"/>
      <c r="Q109" s="27"/>
      <c r="R109" s="27"/>
      <c r="S109" s="27"/>
      <c r="T109" s="27"/>
      <c r="U109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2023</vt:lpstr>
      <vt:lpstr>CONTRACTACIO 2n TR 2023</vt:lpstr>
      <vt:lpstr>CONTRACTACIO 3r TR 2023</vt:lpstr>
      <vt:lpstr>CONTRACTACIO 4t TR 2023</vt:lpstr>
      <vt:lpstr>2023 - CONTRACTACIÓ ANUAL</vt:lpstr>
      <vt:lpstr>'2023 - CONTRACTACIÓ ANUAL'!Àrea_d'impressió</vt:lpstr>
      <vt:lpstr>'CONTRACTACIO 1r TR 2023'!Àrea_d'impressió</vt:lpstr>
      <vt:lpstr>'CONTRACTACIO 2n TR 2023'!Àrea_d'impressió</vt:lpstr>
      <vt:lpstr>'CONTRACTACIO 3r TR 2023'!Àrea_d'impressió</vt:lpstr>
      <vt:lpstr>'CONTRACTACIO 4t TR 2023'!Àrea_d'impressió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2020-02-14T09:12:43Z</cp:lastPrinted>
  <dcterms:created xsi:type="dcterms:W3CDTF">2016-02-03T12:33:15Z</dcterms:created>
  <dcterms:modified xsi:type="dcterms:W3CDTF">2024-03-14T12:24:06Z</dcterms:modified>
</cp:coreProperties>
</file>