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0" windowHeight="10890" tabRatio="700" firstSheet="1" activeTab="3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</sheets>
  <definedNames>
    <definedName name="_xlnm.Print_Area" localSheetId="4">'2023 - CONTRACTACIÓ ANUAL'!$A$1:$AE$49</definedName>
    <definedName name="_xlnm.Print_Area" localSheetId="0">'CONTRACTACIO 1r TR 2023'!$A$1:$AE$46</definedName>
    <definedName name="_xlnm.Print_Area" localSheetId="1">'CONTRACTACIO 2n TR 2023'!$A$1:$AE$46</definedName>
    <definedName name="_xlnm.Print_Area" localSheetId="2">'CONTRACTACIO 3r TR 2023'!$A$1:$AE$46</definedName>
    <definedName name="_xlnm.Print_Area" localSheetId="3">'CONTRACTACIO 4t TR 2023'!$A$1:$AE$46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K23" i="7"/>
  <c r="I23" i="7"/>
  <c r="G23" i="7"/>
  <c r="H23" i="7"/>
  <c r="E23" i="7"/>
  <c r="D23" i="7"/>
  <c r="B23" i="7"/>
  <c r="E44" i="7"/>
  <c r="F44" i="7"/>
  <c r="D44" i="7"/>
  <c r="B44" i="7"/>
  <c r="C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J20" i="7"/>
  <c r="O20" i="7"/>
  <c r="AD20" i="7"/>
  <c r="T20" i="7"/>
  <c r="U20" i="7"/>
  <c r="Y20" i="7"/>
  <c r="E21" i="7"/>
  <c r="J21" i="7"/>
  <c r="O21" i="7"/>
  <c r="AD21" i="7"/>
  <c r="T21" i="7"/>
  <c r="U21" i="7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 s="1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E40" i="7" s="1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I25" i="7" s="1"/>
  <c r="N35" i="7" s="1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B41" i="7" s="1"/>
  <c r="L20" i="7"/>
  <c r="AA20" i="7"/>
  <c r="Q20" i="7"/>
  <c r="R20" i="7"/>
  <c r="V20" i="7"/>
  <c r="B21" i="7"/>
  <c r="C21" i="7"/>
  <c r="G21" i="7"/>
  <c r="L21" i="7"/>
  <c r="B42" i="7" s="1"/>
  <c r="AA21" i="7"/>
  <c r="AB21" i="7"/>
  <c r="Q21" i="7"/>
  <c r="R21" i="7"/>
  <c r="V21" i="7"/>
  <c r="W21" i="7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K20" i="6" s="1"/>
  <c r="E25" i="6"/>
  <c r="O25" i="6"/>
  <c r="O36" i="6" s="1"/>
  <c r="Y25" i="6"/>
  <c r="O38" i="6"/>
  <c r="T25" i="6"/>
  <c r="O37" i="6"/>
  <c r="AD25" i="6"/>
  <c r="O39" i="6"/>
  <c r="P39" i="6"/>
  <c r="I25" i="6"/>
  <c r="N35" i="6" s="1"/>
  <c r="D25" i="6"/>
  <c r="N34" i="6"/>
  <c r="N25" i="6"/>
  <c r="N36" i="6" s="1"/>
  <c r="X25" i="6"/>
  <c r="N38" i="6"/>
  <c r="S25" i="6"/>
  <c r="N37" i="6"/>
  <c r="AC25" i="6"/>
  <c r="N39" i="6"/>
  <c r="G25" i="6"/>
  <c r="H15" i="6"/>
  <c r="B25" i="6"/>
  <c r="L25" i="6"/>
  <c r="L36" i="6" s="1"/>
  <c r="V25" i="6"/>
  <c r="L38" i="6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/>
  <c r="AC25" i="5"/>
  <c r="N39" i="5"/>
  <c r="AA25" i="5"/>
  <c r="L39" i="5"/>
  <c r="E25" i="5"/>
  <c r="O34" i="5"/>
  <c r="J25" i="5"/>
  <c r="K13" i="5" s="1"/>
  <c r="O25" i="5"/>
  <c r="P20" i="5" s="1"/>
  <c r="O36" i="5"/>
  <c r="T25" i="5"/>
  <c r="O37" i="5"/>
  <c r="Y25" i="5"/>
  <c r="Z18" i="5"/>
  <c r="D25" i="5"/>
  <c r="N34" i="5"/>
  <c r="I25" i="5"/>
  <c r="N35" i="5" s="1"/>
  <c r="N25" i="5"/>
  <c r="N36" i="5" s="1"/>
  <c r="S25" i="5"/>
  <c r="N37" i="5"/>
  <c r="X25" i="5"/>
  <c r="N38" i="5"/>
  <c r="B25" i="5"/>
  <c r="L34" i="5"/>
  <c r="G25" i="5"/>
  <c r="L25" i="5"/>
  <c r="L36" i="5" s="1"/>
  <c r="Q25" i="5"/>
  <c r="L37" i="5"/>
  <c r="V25" i="5"/>
  <c r="L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5" i="5"/>
  <c r="M16" i="5"/>
  <c r="M17" i="5"/>
  <c r="M18" i="5"/>
  <c r="M19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46" i="4" s="1"/>
  <c r="E35" i="4"/>
  <c r="E36" i="4"/>
  <c r="E37" i="4"/>
  <c r="E38" i="4"/>
  <c r="E39" i="4"/>
  <c r="E40" i="4"/>
  <c r="E41" i="4"/>
  <c r="E42" i="4"/>
  <c r="D45" i="4"/>
  <c r="B45" i="4"/>
  <c r="B42" i="4"/>
  <c r="C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 s="1"/>
  <c r="L25" i="4"/>
  <c r="M19" i="4"/>
  <c r="M15" i="4"/>
  <c r="M16" i="4"/>
  <c r="M25" i="4" s="1"/>
  <c r="M17" i="4"/>
  <c r="M18" i="4"/>
  <c r="M21" i="4"/>
  <c r="M24" i="4"/>
  <c r="J25" i="4"/>
  <c r="O35" i="4" s="1"/>
  <c r="K16" i="4"/>
  <c r="K17" i="4"/>
  <c r="I25" i="4"/>
  <c r="N35" i="4" s="1"/>
  <c r="G25" i="4"/>
  <c r="H16" i="4"/>
  <c r="H17" i="4"/>
  <c r="H21" i="4"/>
  <c r="E25" i="4"/>
  <c r="F18" i="4"/>
  <c r="F13" i="4"/>
  <c r="F16" i="4"/>
  <c r="F17" i="4"/>
  <c r="F19" i="4"/>
  <c r="F21" i="4"/>
  <c r="F24" i="4"/>
  <c r="D25" i="4"/>
  <c r="N34" i="4"/>
  <c r="B25" i="4"/>
  <c r="L34" i="4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K20" i="1" s="1"/>
  <c r="K22" i="1"/>
  <c r="O25" i="1"/>
  <c r="O36" i="1" s="1"/>
  <c r="E25" i="1"/>
  <c r="Y25" i="1"/>
  <c r="O38" i="1"/>
  <c r="I25" i="1"/>
  <c r="N35" i="1" s="1"/>
  <c r="N25" i="1"/>
  <c r="N36" i="1" s="1"/>
  <c r="D25" i="1"/>
  <c r="N34" i="1"/>
  <c r="X25" i="1"/>
  <c r="N38" i="1"/>
  <c r="G25" i="1"/>
  <c r="L35" i="1" s="1"/>
  <c r="L40" i="1" s="1"/>
  <c r="M36" i="1" s="1"/>
  <c r="H22" i="1"/>
  <c r="L25" i="1"/>
  <c r="M20" i="1"/>
  <c r="V25" i="1"/>
  <c r="L38" i="1"/>
  <c r="Q25" i="1"/>
  <c r="L37" i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F37" i="1" s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/>
  <c r="R13" i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M25" i="1"/>
  <c r="F45" i="1"/>
  <c r="H20" i="6"/>
  <c r="H19" i="6"/>
  <c r="M18" i="6"/>
  <c r="M13" i="6"/>
  <c r="P19" i="6"/>
  <c r="P14" i="6"/>
  <c r="Z21" i="6"/>
  <c r="L35" i="6"/>
  <c r="H22" i="6"/>
  <c r="K22" i="6"/>
  <c r="AB25" i="6"/>
  <c r="AE25" i="6"/>
  <c r="AB25" i="5"/>
  <c r="L35" i="5"/>
  <c r="M39" i="5"/>
  <c r="H22" i="5"/>
  <c r="O38" i="5"/>
  <c r="K22" i="5"/>
  <c r="U25" i="5"/>
  <c r="M14" i="4"/>
  <c r="P21" i="4"/>
  <c r="AE25" i="4"/>
  <c r="H19" i="4"/>
  <c r="H22" i="4"/>
  <c r="K13" i="4"/>
  <c r="K22" i="4"/>
  <c r="Z21" i="4"/>
  <c r="U25" i="4"/>
  <c r="AB25" i="4"/>
  <c r="L34" i="1"/>
  <c r="F20" i="1"/>
  <c r="O34" i="1"/>
  <c r="P34" i="1" s="1"/>
  <c r="F13" i="1"/>
  <c r="C13" i="1"/>
  <c r="K21" i="1"/>
  <c r="H16" i="1"/>
  <c r="H13" i="1"/>
  <c r="H14" i="1"/>
  <c r="H18" i="1"/>
  <c r="H24" i="1"/>
  <c r="Z25" i="1"/>
  <c r="U25" i="1"/>
  <c r="C42" i="1"/>
  <c r="X25" i="7"/>
  <c r="N39" i="7"/>
  <c r="Z18" i="6"/>
  <c r="C20" i="6"/>
  <c r="C13" i="6"/>
  <c r="F14" i="6"/>
  <c r="K15" i="6"/>
  <c r="R16" i="6"/>
  <c r="R25" i="6"/>
  <c r="U16" i="6"/>
  <c r="U13" i="6"/>
  <c r="U25" i="6"/>
  <c r="H18" i="6"/>
  <c r="H13" i="6"/>
  <c r="H24" i="6"/>
  <c r="H14" i="6"/>
  <c r="D35" i="7"/>
  <c r="K18" i="6"/>
  <c r="K21" i="6"/>
  <c r="T25" i="7"/>
  <c r="O37" i="7"/>
  <c r="F13" i="6"/>
  <c r="W19" i="6"/>
  <c r="W18" i="6"/>
  <c r="K24" i="6"/>
  <c r="F43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W18" i="5"/>
  <c r="W25" i="5"/>
  <c r="Z25" i="5"/>
  <c r="R16" i="5"/>
  <c r="R25" i="5"/>
  <c r="H13" i="5"/>
  <c r="H20" i="5"/>
  <c r="K19" i="5"/>
  <c r="K20" i="5"/>
  <c r="C14" i="5"/>
  <c r="C13" i="5"/>
  <c r="F23" i="7"/>
  <c r="D46" i="5"/>
  <c r="F43" i="5"/>
  <c r="AE21" i="5"/>
  <c r="AE20" i="5"/>
  <c r="C20" i="5"/>
  <c r="F21" i="5"/>
  <c r="F20" i="5"/>
  <c r="P21" i="5"/>
  <c r="E42" i="7"/>
  <c r="B46" i="6"/>
  <c r="C41" i="6" s="1"/>
  <c r="C43" i="6"/>
  <c r="B36" i="7"/>
  <c r="S25" i="7"/>
  <c r="N37" i="7"/>
  <c r="V25" i="7"/>
  <c r="D39" i="7"/>
  <c r="Y25" i="7"/>
  <c r="Z20" i="7"/>
  <c r="P15" i="4"/>
  <c r="H15" i="4"/>
  <c r="H18" i="4"/>
  <c r="H14" i="4"/>
  <c r="K15" i="4"/>
  <c r="K14" i="4"/>
  <c r="K18" i="4"/>
  <c r="C15" i="4"/>
  <c r="F15" i="4"/>
  <c r="P14" i="4"/>
  <c r="P13" i="4"/>
  <c r="P18" i="4"/>
  <c r="P25" i="4" s="1"/>
  <c r="H24" i="4"/>
  <c r="K19" i="4"/>
  <c r="K20" i="4"/>
  <c r="K24" i="4"/>
  <c r="C14" i="4"/>
  <c r="F14" i="4"/>
  <c r="F20" i="4"/>
  <c r="K21" i="4"/>
  <c r="D42" i="7"/>
  <c r="AD25" i="7"/>
  <c r="O38" i="7"/>
  <c r="H20" i="4"/>
  <c r="W17" i="4"/>
  <c r="O38" i="4"/>
  <c r="E38" i="7"/>
  <c r="Z17" i="4"/>
  <c r="C18" i="4"/>
  <c r="C20" i="4"/>
  <c r="O34" i="4"/>
  <c r="H13" i="4"/>
  <c r="M13" i="4"/>
  <c r="W20" i="4"/>
  <c r="M20" i="4"/>
  <c r="B46" i="4"/>
  <c r="C40" i="4" s="1"/>
  <c r="O36" i="4"/>
  <c r="P20" i="4"/>
  <c r="L36" i="4"/>
  <c r="P18" i="7"/>
  <c r="L35" i="4"/>
  <c r="F43" i="4"/>
  <c r="K22" i="7"/>
  <c r="Z14" i="7"/>
  <c r="B40" i="7"/>
  <c r="Q25" i="7"/>
  <c r="B25" i="7"/>
  <c r="C24" i="7"/>
  <c r="B35" i="7"/>
  <c r="B37" i="7"/>
  <c r="AC25" i="7"/>
  <c r="N38" i="7"/>
  <c r="N25" i="7"/>
  <c r="N36" i="7" s="1"/>
  <c r="D34" i="7"/>
  <c r="B39" i="7"/>
  <c r="M15" i="7"/>
  <c r="D38" i="7"/>
  <c r="E39" i="7"/>
  <c r="E35" i="7"/>
  <c r="D45" i="7"/>
  <c r="E45" i="7"/>
  <c r="AA25" i="7"/>
  <c r="B45" i="7"/>
  <c r="D36" i="7"/>
  <c r="E36" i="7"/>
  <c r="D37" i="7"/>
  <c r="C36" i="1"/>
  <c r="C35" i="1"/>
  <c r="B38" i="7"/>
  <c r="R17" i="7"/>
  <c r="D25" i="7"/>
  <c r="N34" i="7"/>
  <c r="H22" i="7"/>
  <c r="H21" i="7"/>
  <c r="F38" i="1"/>
  <c r="P17" i="7"/>
  <c r="P16" i="7"/>
  <c r="F37" i="4"/>
  <c r="Z16" i="7"/>
  <c r="P39" i="1"/>
  <c r="M16" i="7"/>
  <c r="F43" i="1"/>
  <c r="F44" i="1"/>
  <c r="F24" i="7"/>
  <c r="C25" i="1"/>
  <c r="C22" i="7"/>
  <c r="C23" i="7"/>
  <c r="C44" i="1"/>
  <c r="Z25" i="6"/>
  <c r="Z25" i="4"/>
  <c r="F25" i="6"/>
  <c r="F15" i="7"/>
  <c r="F22" i="7"/>
  <c r="F34" i="1"/>
  <c r="F36" i="1"/>
  <c r="F35" i="1"/>
  <c r="F39" i="1"/>
  <c r="C34" i="1"/>
  <c r="C36" i="6"/>
  <c r="C25" i="6"/>
  <c r="C39" i="5"/>
  <c r="C43" i="5"/>
  <c r="P39" i="5"/>
  <c r="P37" i="5"/>
  <c r="C25" i="5"/>
  <c r="AE25" i="5"/>
  <c r="C36" i="4"/>
  <c r="C43" i="4"/>
  <c r="W25" i="4"/>
  <c r="C45" i="1"/>
  <c r="C37" i="1"/>
  <c r="P38" i="1"/>
  <c r="C39" i="1"/>
  <c r="C15" i="7"/>
  <c r="K24" i="7"/>
  <c r="W25" i="6"/>
  <c r="F37" i="6"/>
  <c r="C39" i="6"/>
  <c r="C37" i="6"/>
  <c r="F36" i="6"/>
  <c r="C35" i="6"/>
  <c r="M37" i="6"/>
  <c r="P37" i="6"/>
  <c r="U13" i="7"/>
  <c r="U16" i="7"/>
  <c r="F45" i="6"/>
  <c r="C34" i="6"/>
  <c r="M34" i="6"/>
  <c r="M38" i="6"/>
  <c r="P34" i="6"/>
  <c r="P38" i="6"/>
  <c r="F39" i="6"/>
  <c r="AB18" i="7"/>
  <c r="AB19" i="7"/>
  <c r="C45" i="6"/>
  <c r="C45" i="5"/>
  <c r="F39" i="5"/>
  <c r="F45" i="5"/>
  <c r="P38" i="5"/>
  <c r="M37" i="5"/>
  <c r="M38" i="5"/>
  <c r="AE20" i="7"/>
  <c r="L37" i="7"/>
  <c r="R16" i="7"/>
  <c r="C36" i="5"/>
  <c r="C37" i="5"/>
  <c r="F36" i="5"/>
  <c r="F37" i="5"/>
  <c r="C40" i="5"/>
  <c r="C35" i="5"/>
  <c r="F18" i="7"/>
  <c r="F40" i="5"/>
  <c r="F35" i="5"/>
  <c r="F21" i="7"/>
  <c r="F13" i="7"/>
  <c r="F14" i="7"/>
  <c r="F20" i="7"/>
  <c r="F25" i="5"/>
  <c r="M34" i="5"/>
  <c r="L39" i="7"/>
  <c r="W20" i="7"/>
  <c r="W25" i="7"/>
  <c r="P34" i="5"/>
  <c r="O39" i="7"/>
  <c r="Z21" i="7"/>
  <c r="Z25" i="7"/>
  <c r="AE18" i="7"/>
  <c r="AE21" i="7"/>
  <c r="AE17" i="7"/>
  <c r="F35" i="4"/>
  <c r="F36" i="4"/>
  <c r="F25" i="4"/>
  <c r="K18" i="7"/>
  <c r="C38" i="4"/>
  <c r="C35" i="4"/>
  <c r="C25" i="4"/>
  <c r="F38" i="4"/>
  <c r="F42" i="4"/>
  <c r="F45" i="4"/>
  <c r="C45" i="4"/>
  <c r="K15" i="7"/>
  <c r="K16" i="7"/>
  <c r="AB20" i="7"/>
  <c r="AB17" i="7"/>
  <c r="P34" i="4"/>
  <c r="C20" i="7"/>
  <c r="C18" i="7"/>
  <c r="C14" i="7"/>
  <c r="C39" i="4"/>
  <c r="C13" i="7"/>
  <c r="F39" i="4"/>
  <c r="R13" i="7"/>
  <c r="M19" i="7"/>
  <c r="K21" i="7"/>
  <c r="M18" i="7"/>
  <c r="P15" i="7"/>
  <c r="P14" i="7"/>
  <c r="P19" i="7"/>
  <c r="M14" i="7"/>
  <c r="L34" i="7"/>
  <c r="L38" i="7"/>
  <c r="H15" i="7"/>
  <c r="H16" i="7"/>
  <c r="H14" i="7"/>
  <c r="H18" i="7"/>
  <c r="H24" i="7"/>
  <c r="P37" i="1"/>
  <c r="M38" i="1"/>
  <c r="M34" i="1"/>
  <c r="F43" i="7"/>
  <c r="C38" i="7"/>
  <c r="C43" i="7"/>
  <c r="R25" i="7"/>
  <c r="U25" i="7"/>
  <c r="AE25" i="7"/>
  <c r="AB25" i="7"/>
  <c r="P37" i="4"/>
  <c r="C25" i="7"/>
  <c r="P38" i="4"/>
  <c r="F38" i="7"/>
  <c r="M37" i="4"/>
  <c r="M38" i="4"/>
  <c r="M34" i="4"/>
  <c r="F39" i="7"/>
  <c r="F45" i="7"/>
  <c r="F36" i="7"/>
  <c r="C37" i="7"/>
  <c r="C39" i="7"/>
  <c r="C36" i="7"/>
  <c r="C35" i="7"/>
  <c r="C45" i="7"/>
  <c r="M37" i="7"/>
  <c r="M39" i="7"/>
  <c r="P39" i="7"/>
  <c r="P38" i="7"/>
  <c r="P37" i="7"/>
  <c r="M38" i="7"/>
  <c r="M34" i="7"/>
  <c r="K13" i="6" l="1"/>
  <c r="K14" i="6"/>
  <c r="H25" i="6"/>
  <c r="K19" i="6"/>
  <c r="O35" i="6"/>
  <c r="O40" i="6" s="1"/>
  <c r="P36" i="6" s="1"/>
  <c r="D40" i="7"/>
  <c r="C42" i="6"/>
  <c r="C40" i="6"/>
  <c r="N40" i="6"/>
  <c r="E46" i="6"/>
  <c r="F41" i="6" s="1"/>
  <c r="O25" i="7"/>
  <c r="P21" i="7" s="1"/>
  <c r="P21" i="6"/>
  <c r="P25" i="6" s="1"/>
  <c r="D46" i="6"/>
  <c r="L25" i="7"/>
  <c r="M20" i="7" s="1"/>
  <c r="M25" i="6"/>
  <c r="L40" i="6"/>
  <c r="M36" i="6" s="1"/>
  <c r="C46" i="6"/>
  <c r="N40" i="5"/>
  <c r="E34" i="7"/>
  <c r="B46" i="5"/>
  <c r="C42" i="5" s="1"/>
  <c r="P13" i="7"/>
  <c r="E46" i="5"/>
  <c r="P25" i="5"/>
  <c r="C34" i="5"/>
  <c r="C46" i="5" s="1"/>
  <c r="C41" i="5"/>
  <c r="M20" i="5"/>
  <c r="M13" i="7"/>
  <c r="O35" i="5"/>
  <c r="O40" i="5" s="1"/>
  <c r="P36" i="5" s="1"/>
  <c r="L40" i="5"/>
  <c r="M35" i="5" s="1"/>
  <c r="L36" i="7"/>
  <c r="M13" i="5"/>
  <c r="M25" i="5" s="1"/>
  <c r="H25" i="5"/>
  <c r="K25" i="5"/>
  <c r="D46" i="4"/>
  <c r="F41" i="4"/>
  <c r="F34" i="4"/>
  <c r="G25" i="7"/>
  <c r="H19" i="7" s="1"/>
  <c r="B34" i="7"/>
  <c r="C34" i="4"/>
  <c r="C41" i="4"/>
  <c r="N40" i="4"/>
  <c r="L40" i="4"/>
  <c r="M36" i="4" s="1"/>
  <c r="H25" i="4"/>
  <c r="F40" i="4"/>
  <c r="F46" i="4" s="1"/>
  <c r="O40" i="4"/>
  <c r="P36" i="4" s="1"/>
  <c r="K25" i="4"/>
  <c r="F25" i="7"/>
  <c r="F25" i="1"/>
  <c r="E37" i="7"/>
  <c r="F37" i="7" s="1"/>
  <c r="E25" i="7"/>
  <c r="O34" i="7" s="1"/>
  <c r="P34" i="7" s="1"/>
  <c r="E46" i="1"/>
  <c r="F41" i="1" s="1"/>
  <c r="H20" i="1"/>
  <c r="H25" i="1" s="1"/>
  <c r="O35" i="1"/>
  <c r="O40" i="1" s="1"/>
  <c r="P35" i="1" s="1"/>
  <c r="D46" i="1"/>
  <c r="B46" i="1"/>
  <c r="C41" i="1" s="1"/>
  <c r="P25" i="1"/>
  <c r="E41" i="7"/>
  <c r="D41" i="7"/>
  <c r="D46" i="7" s="1"/>
  <c r="N40" i="7"/>
  <c r="K25" i="1"/>
  <c r="N40" i="1"/>
  <c r="M35" i="1"/>
  <c r="M40" i="1" s="1"/>
  <c r="J25" i="7"/>
  <c r="K25" i="6" l="1"/>
  <c r="F35" i="6"/>
  <c r="F34" i="6"/>
  <c r="K13" i="7"/>
  <c r="K14" i="7"/>
  <c r="M35" i="6"/>
  <c r="F42" i="6"/>
  <c r="F40" i="6"/>
  <c r="P35" i="6"/>
  <c r="P40" i="6" s="1"/>
  <c r="O36" i="7"/>
  <c r="P20" i="7"/>
  <c r="M21" i="7"/>
  <c r="M25" i="7" s="1"/>
  <c r="M40" i="6"/>
  <c r="F34" i="5"/>
  <c r="F42" i="5"/>
  <c r="P25" i="7"/>
  <c r="F41" i="5"/>
  <c r="P35" i="5"/>
  <c r="P40" i="5" s="1"/>
  <c r="M36" i="5"/>
  <c r="M40" i="5" s="1"/>
  <c r="H20" i="7"/>
  <c r="L35" i="7"/>
  <c r="L40" i="7" s="1"/>
  <c r="M36" i="7" s="1"/>
  <c r="B46" i="7"/>
  <c r="C46" i="4"/>
  <c r="H13" i="7"/>
  <c r="M35" i="4"/>
  <c r="M40" i="4" s="1"/>
  <c r="P35" i="4"/>
  <c r="P40" i="4" s="1"/>
  <c r="F42" i="1"/>
  <c r="E46" i="7"/>
  <c r="F35" i="7" s="1"/>
  <c r="F40" i="1"/>
  <c r="O35" i="7"/>
  <c r="K19" i="7"/>
  <c r="C40" i="1"/>
  <c r="C46" i="1" s="1"/>
  <c r="P36" i="1"/>
  <c r="P40" i="1" s="1"/>
  <c r="K20" i="7"/>
  <c r="F46" i="6" l="1"/>
  <c r="O40" i="7"/>
  <c r="P35" i="7" s="1"/>
  <c r="H25" i="7"/>
  <c r="F46" i="5"/>
  <c r="C41" i="7"/>
  <c r="C42" i="7"/>
  <c r="M35" i="7"/>
  <c r="M40" i="7" s="1"/>
  <c r="F40" i="7"/>
  <c r="F34" i="7"/>
  <c r="C40" i="7"/>
  <c r="C34" i="7"/>
  <c r="F46" i="1"/>
  <c r="F41" i="7"/>
  <c r="F42" i="7"/>
  <c r="K25" i="7"/>
  <c r="P36" i="7" l="1"/>
  <c r="P40" i="7" s="1"/>
  <c r="C46" i="7"/>
  <c r="F46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<sst xmlns="http://schemas.openxmlformats.org/spreadsheetml/2006/main" count="457" uniqueCount="62">
  <si>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</si>
  <si>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</si>
  <si>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</si>
  <si>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</si>
  <si>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</si>
  <si>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</si>
  <si>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</si>
  <si>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</si>
  <si>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</si>
  <si>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</si>
  <si>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</si>
  <si>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</si>
  <si>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</si>
  <si>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</si>
  <si>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</si>
  <si>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</si>
  <si>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</si>
  <si>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</si>
  <si>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</si>
  <si>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</si>
  <si>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</si>
  <si>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</si>
  <si>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</si>
  <si>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</si>
  <si>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</si>
  <si>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</si>
  <si>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</si>
  <si>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</si>
  <si>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</si>
  <si>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</si>
  <si>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</si>
  <si>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</si>
  <si>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</si>
  <si>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</si>
  <si>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</si>
  <si>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</si>
  <si>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</si>
  <si>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</si>
  <si>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</si>
  <si>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</si>
  <si>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</si>
  <si>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</si>
  <si>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</si>
  <si>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</si>
  <si>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</si>
  <si>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</si>
  <si>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</si>
  <si>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</si>
  <si>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</si>
  <si>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</si>
  <si>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</si>
  <si>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</si>
  <si>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</si>
  <si>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ANY 2022</t>
  </si>
  <si>
    <t>1 de gener a 31 de març de 2023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</si>
  <si>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</si>
  <si>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</si>
  <si>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t>1 d'abril a 30 de juny de 2023</t>
  </si>
  <si>
    <t>1 de juliol a 30 de setembre de 2023</t>
  </si>
  <si>
    <t>1 d'octubre a 31 de desembre de 2023</t>
  </si>
  <si>
    <t>1 de gener a 31 de desembre de 2023</t>
  </si>
  <si>
    <t>Institut Municipal Persones amb Discapacitat (IMPD)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</si>
</sst>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5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66</c:v>
                </c:pt>
                <c:pt idx="8">
                  <c:v>13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2"/>
                <c:pt idx="0">
                  <c:v>122966.92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34005.1</c:v>
                </c:pt>
                <c:pt idx="7">
                  <c:v>310494.27</c:v>
                </c:pt>
                <c:pt idx="8">
                  <c:v>6109.2699999999995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63</c:v>
                </c:pt>
                <c:pt idx="2">
                  <c:v>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439319.45999999996</c:v>
                </c:pt>
                <c:pt idx="2">
                  <c:v>34256.1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0" zoomScale="80" zoomScaleNormal="80" workbookViewId="0">
      <selection activeCell="N20" sqref="N20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726562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26953125" style="27" customWidth="1"/>
    <col min="8" max="8" width="10.81640625" style="62" customWidth="1"/>
    <col min="9" max="9" width="17.26953125" style="27" customWidth="1"/>
    <col min="10" max="10" width="20" style="27" customWidth="1"/>
    <col min="11" max="12" width="11.453125" style="27" customWidth="1"/>
    <col min="13" max="13" width="10.7265625" style="27" customWidth="1"/>
    <col min="14" max="14" width="18.81640625" style="62" customWidth="1"/>
    <col min="15" max="15" width="19.726562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26953125" style="27" customWidth="1"/>
    <col min="26" max="26" width="9.726562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x14ac:dyDescent="0.35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5">
      <c r="A7" s="30" t="s">
        <v>41</v>
      </c>
      <c r="B7" s="31" t="s">
        <v>54</v>
      </c>
      <c r="C7" s="32"/>
      <c r="D7" s="32"/>
      <c r="E7" s="32"/>
      <c r="F7" s="32"/>
      <c r="G7" s="33"/>
      <c r="H7" s="73"/>
      <c r="I7" s="90" t="s">
        <v>46</v>
      </c>
      <c r="J7" s="91">
        <v>45093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4">
      <c r="A11" s="119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4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5.5555555555555552E-2</v>
      </c>
      <c r="I19" s="6">
        <v>14876.03</v>
      </c>
      <c r="J19" s="7">
        <v>18000</v>
      </c>
      <c r="K19" s="21">
        <f t="shared" si="3"/>
        <v>0.15157131455611753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17</v>
      </c>
      <c r="H20" s="66">
        <f t="shared" si="2"/>
        <v>0.94444444444444442</v>
      </c>
      <c r="I20" s="69">
        <v>90775.93</v>
      </c>
      <c r="J20" s="70">
        <v>100755.97999999998</v>
      </c>
      <c r="K20" s="67">
        <f t="shared" si="3"/>
        <v>0.8484286854438825</v>
      </c>
      <c r="L20" s="68">
        <v>5</v>
      </c>
      <c r="M20" s="66">
        <f t="shared" si="4"/>
        <v>1</v>
      </c>
      <c r="N20" s="69">
        <v>8229.93</v>
      </c>
      <c r="O20" s="70">
        <v>9483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" customHeight="1" x14ac:dyDescent="0.35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4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18</v>
      </c>
      <c r="H25" s="17">
        <f t="shared" si="12"/>
        <v>1</v>
      </c>
      <c r="I25" s="18">
        <f t="shared" si="12"/>
        <v>105651.95999999999</v>
      </c>
      <c r="J25" s="18">
        <f t="shared" si="12"/>
        <v>118755.97999999998</v>
      </c>
      <c r="K25" s="19">
        <f t="shared" si="12"/>
        <v>1</v>
      </c>
      <c r="L25" s="16">
        <f t="shared" si="12"/>
        <v>5</v>
      </c>
      <c r="M25" s="17">
        <f t="shared" si="12"/>
        <v>1</v>
      </c>
      <c r="N25" s="18">
        <f t="shared" si="12"/>
        <v>8229.93</v>
      </c>
      <c r="O25" s="18">
        <f t="shared" si="12"/>
        <v>9483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49999999999999" customHeight="1" x14ac:dyDescent="0.35">
      <c r="B26" s="26"/>
      <c r="H26" s="26"/>
      <c r="N26" s="26"/>
    </row>
    <row r="27" spans="1:31" s="49" customFormat="1" ht="34.15" customHeight="1" x14ac:dyDescent="0.35">
      <c r="A27" s="125" t="s">
        <v>55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35">
      <c r="A28" s="126" t="s">
        <v>56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3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50" t="s">
        <v>3</v>
      </c>
      <c r="K34" s="151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6" t="s">
        <v>1</v>
      </c>
      <c r="K35" s="147"/>
      <c r="L35" s="60">
        <f>G25</f>
        <v>18</v>
      </c>
      <c r="M35" s="8">
        <f t="shared" si="18"/>
        <v>0.78260869565217395</v>
      </c>
      <c r="N35" s="61">
        <f>I25</f>
        <v>105651.95999999999</v>
      </c>
      <c r="O35" s="61">
        <f>J25</f>
        <v>118755.97999999998</v>
      </c>
      <c r="P35" s="59">
        <f t="shared" si="19"/>
        <v>0.92605212549257643</v>
      </c>
    </row>
    <row r="36" spans="1:33" ht="30" customHeight="1" x14ac:dyDescent="0.3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6" t="s">
        <v>2</v>
      </c>
      <c r="K36" s="147"/>
      <c r="L36" s="60">
        <f>L25</f>
        <v>5</v>
      </c>
      <c r="M36" s="8">
        <f t="shared" si="18"/>
        <v>0.21739130434782608</v>
      </c>
      <c r="N36" s="61">
        <f>N25</f>
        <v>8229.93</v>
      </c>
      <c r="O36" s="61">
        <f>O25</f>
        <v>9483</v>
      </c>
      <c r="P36" s="59">
        <f t="shared" si="19"/>
        <v>7.3947874507423572E-2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6" t="s">
        <v>34</v>
      </c>
      <c r="K37" s="147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6" t="s">
        <v>5</v>
      </c>
      <c r="K38" s="147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46" t="s">
        <v>4</v>
      </c>
      <c r="K39" s="147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13"/>
        <v>1</v>
      </c>
      <c r="C40" s="8">
        <f t="shared" si="14"/>
        <v>4.3478260869565216E-2</v>
      </c>
      <c r="D40" s="13">
        <f t="shared" si="15"/>
        <v>14876.03</v>
      </c>
      <c r="E40" s="23">
        <f t="shared" si="16"/>
        <v>18000</v>
      </c>
      <c r="F40" s="21">
        <f t="shared" si="17"/>
        <v>0.14036293800839653</v>
      </c>
      <c r="G40" s="25"/>
      <c r="J40" s="148" t="s">
        <v>0</v>
      </c>
      <c r="K40" s="149"/>
      <c r="L40" s="83">
        <f>SUM(L34:L39)</f>
        <v>23</v>
      </c>
      <c r="M40" s="17">
        <f>SUM(M34:M39)</f>
        <v>1</v>
      </c>
      <c r="N40" s="84">
        <f>SUM(N34:N39)</f>
        <v>113881.88999999998</v>
      </c>
      <c r="O40" s="85">
        <f>SUM(O34:O39)</f>
        <v>128238.97999999998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13"/>
        <v>22</v>
      </c>
      <c r="C41" s="8">
        <f t="shared" si="14"/>
        <v>0.95652173913043481</v>
      </c>
      <c r="D41" s="13">
        <f t="shared" si="15"/>
        <v>99005.859999999986</v>
      </c>
      <c r="E41" s="23">
        <f t="shared" si="16"/>
        <v>110238.97999999998</v>
      </c>
      <c r="F41" s="21">
        <f t="shared" si="17"/>
        <v>0.8596370619916035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23</v>
      </c>
      <c r="C46" s="17">
        <f>SUM(C34:C45)</f>
        <v>1</v>
      </c>
      <c r="D46" s="18">
        <f>SUM(D34:D45)</f>
        <v>113881.88999999998</v>
      </c>
      <c r="E46" s="18">
        <f>SUM(E34:E45)</f>
        <v>128238.97999999998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G19" sqref="G19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726562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26953125" style="27" customWidth="1"/>
    <col min="8" max="8" width="10.81640625" style="62" customWidth="1"/>
    <col min="9" max="9" width="17.26953125" style="27" customWidth="1"/>
    <col min="10" max="10" width="20" style="27" customWidth="1"/>
    <col min="11" max="12" width="11.453125" style="27" customWidth="1"/>
    <col min="13" max="13" width="10.7265625" style="27" customWidth="1"/>
    <col min="14" max="14" width="18.81640625" style="62" customWidth="1"/>
    <col min="15" max="15" width="19.726562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26953125" style="27" customWidth="1"/>
    <col min="26" max="26" width="9.726562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45117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Institut Municipal Persones amb Discapacitat (IMPD)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4">
      <c r="A11" s="119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4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1" si="2">IF(G13,G13/$G$25,"")</f>
        <v>0.08</v>
      </c>
      <c r="I13" s="6">
        <v>81062.528999999995</v>
      </c>
      <c r="J13" s="7">
        <v>98085.66</v>
      </c>
      <c r="K13" s="21">
        <f t="shared" ref="K13:K21" si="3">IF(J13,J13/$J$25,"")</f>
        <v>0.47510134070821664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23</v>
      </c>
      <c r="H20" s="66">
        <f t="shared" si="2"/>
        <v>0.92</v>
      </c>
      <c r="I20" s="69">
        <v>90542.42</v>
      </c>
      <c r="J20" s="70">
        <v>108366.42</v>
      </c>
      <c r="K20" s="21">
        <f t="shared" si="3"/>
        <v>0.52489865929178325</v>
      </c>
      <c r="L20" s="68">
        <v>3</v>
      </c>
      <c r="M20" s="66">
        <f t="shared" si="4"/>
        <v>1</v>
      </c>
      <c r="N20" s="69">
        <v>14576.75</v>
      </c>
      <c r="O20" s="70">
        <v>17637.87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" customHeight="1" x14ac:dyDescent="0.3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" customHeight="1" x14ac:dyDescent="0.3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25</v>
      </c>
      <c r="H25" s="17">
        <f t="shared" si="32"/>
        <v>1</v>
      </c>
      <c r="I25" s="18">
        <f t="shared" si="32"/>
        <v>171604.94899999999</v>
      </c>
      <c r="J25" s="18">
        <f t="shared" si="32"/>
        <v>206452.08000000002</v>
      </c>
      <c r="K25" s="19">
        <f t="shared" si="32"/>
        <v>0.99999999999999989</v>
      </c>
      <c r="L25" s="16">
        <f t="shared" si="32"/>
        <v>3</v>
      </c>
      <c r="M25" s="17">
        <f t="shared" si="32"/>
        <v>1</v>
      </c>
      <c r="N25" s="18">
        <f t="shared" si="32"/>
        <v>14576.75</v>
      </c>
      <c r="O25" s="18">
        <f t="shared" si="32"/>
        <v>17637.87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5">
      <c r="B26" s="26"/>
      <c r="H26" s="26"/>
      <c r="N26" s="26"/>
    </row>
    <row r="27" spans="1:31" s="49" customFormat="1" ht="34.15" customHeight="1" x14ac:dyDescent="0.35">
      <c r="A27" s="125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35">
      <c r="A28" s="127" t="str">
        <f>'CONTRACTACIO 1r TR 2023'!A28:Q28</f>
        <v>https://bcnroc.ajuntament.barcelona.cat/jspui/bitstream/11703/128073/5/GM_pressupost-general_2023.pdf#page=269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3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33">B13+G13+L13+Q13+AA13+V13</f>
        <v>2</v>
      </c>
      <c r="C34" s="8">
        <f t="shared" ref="C34:C45" si="34">IF(B34,B34/$B$46,"")</f>
        <v>7.1428571428571425E-2</v>
      </c>
      <c r="D34" s="10">
        <f t="shared" ref="D34:D45" si="35">D13+I13+N13+S13+AC13+X13</f>
        <v>81062.528999999995</v>
      </c>
      <c r="E34" s="11">
        <f t="shared" ref="E34:E45" si="36">E13+J13+O13+T13+AD13+Y13</f>
        <v>98085.66</v>
      </c>
      <c r="F34" s="21">
        <f t="shared" ref="F34:F42" si="37">IF(E34,E34/$E$46,"")</f>
        <v>0.43770664413999821</v>
      </c>
      <c r="J34" s="150" t="s">
        <v>3</v>
      </c>
      <c r="K34" s="151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3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6" t="s">
        <v>1</v>
      </c>
      <c r="K35" s="147"/>
      <c r="L35" s="60">
        <f>G25</f>
        <v>25</v>
      </c>
      <c r="M35" s="8">
        <f t="shared" si="38"/>
        <v>0.8928571428571429</v>
      </c>
      <c r="N35" s="61">
        <f>I25</f>
        <v>171604.94899999999</v>
      </c>
      <c r="O35" s="61">
        <f>J25</f>
        <v>206452.08000000002</v>
      </c>
      <c r="P35" s="59">
        <f t="shared" si="39"/>
        <v>0.92129111546501752</v>
      </c>
    </row>
    <row r="36" spans="1:33" ht="30" customHeight="1" x14ac:dyDescent="0.3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6" t="s">
        <v>2</v>
      </c>
      <c r="K36" s="147"/>
      <c r="L36" s="60">
        <f>L25</f>
        <v>3</v>
      </c>
      <c r="M36" s="8">
        <f t="shared" si="38"/>
        <v>0.10714285714285714</v>
      </c>
      <c r="N36" s="61">
        <f>N25</f>
        <v>14576.75</v>
      </c>
      <c r="O36" s="61">
        <f>O25</f>
        <v>17637.87</v>
      </c>
      <c r="P36" s="59">
        <f t="shared" si="39"/>
        <v>7.8708884534982482E-2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6" t="s">
        <v>34</v>
      </c>
      <c r="K37" s="147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6" t="s">
        <v>5</v>
      </c>
      <c r="K38" s="147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46" t="s">
        <v>4</v>
      </c>
      <c r="K39" s="147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48" t="s">
        <v>0</v>
      </c>
      <c r="K40" s="149"/>
      <c r="L40" s="83">
        <f>SUM(L34:L39)</f>
        <v>28</v>
      </c>
      <c r="M40" s="17">
        <f>SUM(M34:M39)</f>
        <v>1</v>
      </c>
      <c r="N40" s="84">
        <f>SUM(N34:N39)</f>
        <v>186181.69899999999</v>
      </c>
      <c r="O40" s="85">
        <f>SUM(O34:O39)</f>
        <v>224089.95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33"/>
        <v>26</v>
      </c>
      <c r="C41" s="8">
        <f t="shared" si="34"/>
        <v>0.9285714285714286</v>
      </c>
      <c r="D41" s="13">
        <f t="shared" si="35"/>
        <v>105119.17</v>
      </c>
      <c r="E41" s="23">
        <f t="shared" si="36"/>
        <v>126004.29</v>
      </c>
      <c r="F41" s="21">
        <f t="shared" si="37"/>
        <v>0.56229335586000173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28</v>
      </c>
      <c r="C46" s="17">
        <f>SUM(C34:C45)</f>
        <v>1</v>
      </c>
      <c r="D46" s="18">
        <f>SUM(D34:D45)</f>
        <v>186181.69899999999</v>
      </c>
      <c r="E46" s="18">
        <f>SUM(E34:E45)</f>
        <v>224089.95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O22" sqref="O22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726562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26953125" style="27" customWidth="1"/>
    <col min="8" max="8" width="10.81640625" style="62" customWidth="1"/>
    <col min="9" max="9" width="17.26953125" style="27" customWidth="1"/>
    <col min="10" max="10" width="20" style="27" customWidth="1"/>
    <col min="11" max="12" width="11.453125" style="27" customWidth="1"/>
    <col min="13" max="13" width="10.7265625" style="27" customWidth="1"/>
    <col min="14" max="14" width="18.81640625" style="62" customWidth="1"/>
    <col min="15" max="15" width="19.726562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26953125" style="27" customWidth="1"/>
    <col min="26" max="26" width="9.726562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45245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Institut Municipal Persones amb Discapacitat (IMPD)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899999999999999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4">
      <c r="A11" s="119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4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6</v>
      </c>
      <c r="H20" s="66">
        <f t="shared" si="2"/>
        <v>1</v>
      </c>
      <c r="I20" s="69">
        <v>22010.989999999998</v>
      </c>
      <c r="J20" s="70">
        <v>24070.79</v>
      </c>
      <c r="K20" s="67">
        <f t="shared" si="3"/>
        <v>1</v>
      </c>
      <c r="L20" s="68">
        <v>1</v>
      </c>
      <c r="M20" s="66">
        <f t="shared" si="4"/>
        <v>0.25</v>
      </c>
      <c r="N20" s="69">
        <v>450</v>
      </c>
      <c r="O20" s="70">
        <v>544.5</v>
      </c>
      <c r="P20" s="67">
        <f t="shared" si="5"/>
        <v>0.42784404318513986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" customHeight="1" x14ac:dyDescent="0.3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>
        <v>3</v>
      </c>
      <c r="M21" s="20">
        <f t="shared" si="4"/>
        <v>0.75</v>
      </c>
      <c r="N21" s="6">
        <v>601.79</v>
      </c>
      <c r="O21" s="7">
        <v>728.16</v>
      </c>
      <c r="P21" s="21">
        <f t="shared" si="5"/>
        <v>0.5721559568148602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6</v>
      </c>
      <c r="H25" s="17">
        <f t="shared" si="22"/>
        <v>1</v>
      </c>
      <c r="I25" s="18">
        <f t="shared" si="22"/>
        <v>22010.989999999998</v>
      </c>
      <c r="J25" s="18">
        <f t="shared" si="22"/>
        <v>24070.79</v>
      </c>
      <c r="K25" s="19">
        <f t="shared" si="22"/>
        <v>1</v>
      </c>
      <c r="L25" s="16">
        <f t="shared" si="22"/>
        <v>4</v>
      </c>
      <c r="M25" s="17">
        <f t="shared" si="22"/>
        <v>1</v>
      </c>
      <c r="N25" s="18">
        <f t="shared" si="22"/>
        <v>1051.79</v>
      </c>
      <c r="O25" s="18">
        <f t="shared" si="22"/>
        <v>1272.6599999999999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5">
      <c r="B26" s="26"/>
      <c r="H26" s="26"/>
      <c r="N26" s="26"/>
    </row>
    <row r="27" spans="1:31" s="49" customFormat="1" ht="34.15" customHeight="1" x14ac:dyDescent="0.35">
      <c r="A27" s="125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35">
      <c r="A28" s="127" t="str">
        <f>'CONTRACTACIO 1r TR 2023'!A28:Q28</f>
        <v>https://bcnroc.ajuntament.barcelona.cat/jspui/bitstream/11703/128073/5/GM_pressupost-general_2023.pdf#page=269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3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50" t="s">
        <v>3</v>
      </c>
      <c r="K34" s="151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3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6" t="s">
        <v>1</v>
      </c>
      <c r="K35" s="147"/>
      <c r="L35" s="60">
        <f>G25</f>
        <v>6</v>
      </c>
      <c r="M35" s="8">
        <f>IF(L35,L35/$L$40,"")</f>
        <v>0.6</v>
      </c>
      <c r="N35" s="61">
        <f>I25</f>
        <v>22010.989999999998</v>
      </c>
      <c r="O35" s="61">
        <f>J25</f>
        <v>24070.79</v>
      </c>
      <c r="P35" s="59">
        <f>IF(O35,O35/$O$40,"")</f>
        <v>0.94978347462559365</v>
      </c>
    </row>
    <row r="36" spans="1:33" ht="30" customHeight="1" x14ac:dyDescent="0.3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6" t="s">
        <v>2</v>
      </c>
      <c r="K36" s="147"/>
      <c r="L36" s="60">
        <f>L25</f>
        <v>4</v>
      </c>
      <c r="M36" s="8">
        <f>IF(L36,L36/$L$40,"")</f>
        <v>0.4</v>
      </c>
      <c r="N36" s="61">
        <f>N25</f>
        <v>1051.79</v>
      </c>
      <c r="O36" s="61">
        <f>O25</f>
        <v>1272.6599999999999</v>
      </c>
      <c r="P36" s="59">
        <f>IF(O36,O36/$O$40,"")</f>
        <v>5.02165253744064E-2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6" t="s">
        <v>34</v>
      </c>
      <c r="K37" s="147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6" t="s">
        <v>5</v>
      </c>
      <c r="K38" s="147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6" t="s">
        <v>4</v>
      </c>
      <c r="K39" s="147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48" t="s">
        <v>0</v>
      </c>
      <c r="K40" s="149"/>
      <c r="L40" s="83">
        <f>SUM(L34:L39)</f>
        <v>10</v>
      </c>
      <c r="M40" s="17">
        <f>SUM(M34:M39)</f>
        <v>1</v>
      </c>
      <c r="N40" s="84">
        <f>SUM(N34:N39)</f>
        <v>23062.78</v>
      </c>
      <c r="O40" s="85">
        <f>SUM(O34:O39)</f>
        <v>25343.45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23"/>
        <v>7</v>
      </c>
      <c r="C41" s="8">
        <f t="shared" si="24"/>
        <v>0.7</v>
      </c>
      <c r="D41" s="13">
        <f t="shared" si="25"/>
        <v>22460.989999999998</v>
      </c>
      <c r="E41" s="23">
        <f t="shared" si="26"/>
        <v>24615.29</v>
      </c>
      <c r="F41" s="21">
        <f t="shared" si="27"/>
        <v>0.97126831587648876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46" t="s">
        <v>32</v>
      </c>
      <c r="B42" s="12">
        <f t="shared" si="23"/>
        <v>3</v>
      </c>
      <c r="C42" s="8">
        <f t="shared" si="24"/>
        <v>0.3</v>
      </c>
      <c r="D42" s="13">
        <f t="shared" si="25"/>
        <v>601.79</v>
      </c>
      <c r="E42" s="14">
        <f t="shared" si="26"/>
        <v>728.16</v>
      </c>
      <c r="F42" s="21">
        <f t="shared" si="27"/>
        <v>2.8731684123511202E-2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10</v>
      </c>
      <c r="C46" s="17">
        <f>SUM(C34:C45)</f>
        <v>1</v>
      </c>
      <c r="D46" s="18">
        <f>SUM(D34:D45)</f>
        <v>23062.78</v>
      </c>
      <c r="E46" s="18">
        <f>SUM(E34:E45)</f>
        <v>25343.45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37" zoomScale="80" zoomScaleNormal="80" workbookViewId="0">
      <selection activeCell="I13" sqref="I13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726562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26953125" style="27" customWidth="1"/>
    <col min="8" max="8" width="10.81640625" style="62" customWidth="1"/>
    <col min="9" max="9" width="17.26953125" style="27" customWidth="1"/>
    <col min="10" max="10" width="20" style="27" customWidth="1"/>
    <col min="11" max="12" width="11.453125" style="27" customWidth="1"/>
    <col min="13" max="13" width="10.7265625" style="27" customWidth="1"/>
    <col min="14" max="14" width="18.81640625" style="62" customWidth="1"/>
    <col min="15" max="15" width="19.726562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26953125" style="27" customWidth="1"/>
    <col min="26" max="26" width="9.726562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45369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Institut Municipal Persones amb Discapacitat (IMPD)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4">
      <c r="A11" s="119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4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1" si="2">IF(G13,G13/$G$25,"")</f>
        <v>0.14285714285714285</v>
      </c>
      <c r="I13" s="4">
        <v>20563.024793388427</v>
      </c>
      <c r="J13" s="5">
        <v>24881.26</v>
      </c>
      <c r="K13" s="21">
        <f t="shared" ref="K13:K21" si="3">IF(J13,J13/$J$25,"")</f>
        <v>0.27633375651275566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0.14285714285714285</v>
      </c>
      <c r="I19" s="6">
        <v>13227.36</v>
      </c>
      <c r="J19" s="7">
        <v>16005.1</v>
      </c>
      <c r="K19" s="21">
        <f t="shared" si="3"/>
        <v>0.17775423778226287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10</v>
      </c>
      <c r="H20" s="66">
        <f t="shared" si="2"/>
        <v>0.7142857142857143</v>
      </c>
      <c r="I20" s="69">
        <v>41756.86</v>
      </c>
      <c r="J20" s="70">
        <v>49154.250000000007</v>
      </c>
      <c r="K20" s="67">
        <f t="shared" si="3"/>
        <v>0.54591200570498133</v>
      </c>
      <c r="L20" s="68">
        <v>1</v>
      </c>
      <c r="M20" s="66">
        <f>IF(L20,L20/$L$25,"")</f>
        <v>9.0909090909090912E-2</v>
      </c>
      <c r="N20" s="69">
        <v>397.9</v>
      </c>
      <c r="O20" s="70">
        <v>481.46</v>
      </c>
      <c r="P20" s="67">
        <f>IF(O20,O20/$O$25,"")</f>
        <v>8.2124392544566632E-2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40" customHeight="1" x14ac:dyDescent="0.3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>
        <v>10</v>
      </c>
      <c r="M21" s="20">
        <f>IF(L21,L21/$L$25,"")</f>
        <v>0.90909090909090906</v>
      </c>
      <c r="N21" s="6">
        <v>4447.2014049586778</v>
      </c>
      <c r="O21" s="7">
        <v>5381.11</v>
      </c>
      <c r="P21" s="21">
        <f>IF(O21,O21/$O$25,"")</f>
        <v>0.9178756074554334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40" customHeight="1" x14ac:dyDescent="0.3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14</v>
      </c>
      <c r="H25" s="17">
        <f t="shared" si="30"/>
        <v>1</v>
      </c>
      <c r="I25" s="18">
        <f t="shared" si="30"/>
        <v>75547.244793388425</v>
      </c>
      <c r="J25" s="18">
        <f t="shared" si="30"/>
        <v>90040.610000000015</v>
      </c>
      <c r="K25" s="19">
        <f t="shared" si="30"/>
        <v>0.99999999999999989</v>
      </c>
      <c r="L25" s="16">
        <f t="shared" si="30"/>
        <v>11</v>
      </c>
      <c r="M25" s="17">
        <f t="shared" si="30"/>
        <v>1</v>
      </c>
      <c r="N25" s="18">
        <f t="shared" si="30"/>
        <v>4845.1014049586774</v>
      </c>
      <c r="O25" s="18">
        <f t="shared" si="30"/>
        <v>5862.57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5">
      <c r="B26" s="26"/>
      <c r="H26" s="26"/>
      <c r="N26" s="26"/>
    </row>
    <row r="27" spans="1:31" s="49" customFormat="1" ht="34.15" customHeight="1" x14ac:dyDescent="0.35">
      <c r="A27" s="125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35">
      <c r="A28" s="127" t="str">
        <f>'CONTRACTACIO 1r TR 2023'!A28:Q28</f>
        <v>https://bcnroc.ajuntament.barcelona.cat/jspui/bitstream/11703/128073/5/GM_pressupost-general_2023.pdf#page=269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3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2" si="31">B13+G13+L13+Q13+AA13+V13</f>
        <v>2</v>
      </c>
      <c r="C34" s="8">
        <f t="shared" ref="C34:C45" si="32">IF(B34,B34/$B$46,"")</f>
        <v>0.08</v>
      </c>
      <c r="D34" s="10">
        <f t="shared" ref="D34:D42" si="33">D13+I13+N13+S13+AC13+X13</f>
        <v>20563.024793388427</v>
      </c>
      <c r="E34" s="11">
        <f t="shared" ref="E34:E42" si="34">E13+J13+O13+T13+AD13+Y13</f>
        <v>24881.26</v>
      </c>
      <c r="F34" s="21">
        <f t="shared" ref="F34:F42" si="35">IF(E34,E34/$E$46,"")</f>
        <v>0.25944144917822326</v>
      </c>
      <c r="J34" s="150" t="s">
        <v>3</v>
      </c>
      <c r="K34" s="151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3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6" t="s">
        <v>1</v>
      </c>
      <c r="K35" s="147"/>
      <c r="L35" s="60">
        <f>G25</f>
        <v>14</v>
      </c>
      <c r="M35" s="8">
        <f t="shared" si="36"/>
        <v>0.56000000000000005</v>
      </c>
      <c r="N35" s="61">
        <f>I25</f>
        <v>75547.244793388425</v>
      </c>
      <c r="O35" s="61">
        <f>J25</f>
        <v>90040.610000000015</v>
      </c>
      <c r="P35" s="59">
        <f t="shared" si="37"/>
        <v>0.93886991025740751</v>
      </c>
    </row>
    <row r="36" spans="1:33" ht="30" customHeight="1" x14ac:dyDescent="0.35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46" t="s">
        <v>2</v>
      </c>
      <c r="K36" s="147"/>
      <c r="L36" s="60">
        <f>L25</f>
        <v>11</v>
      </c>
      <c r="M36" s="8">
        <f t="shared" si="36"/>
        <v>0.44</v>
      </c>
      <c r="N36" s="61">
        <f>N25</f>
        <v>4845.1014049586774</v>
      </c>
      <c r="O36" s="61">
        <f>O25</f>
        <v>5862.57</v>
      </c>
      <c r="P36" s="59">
        <f t="shared" si="37"/>
        <v>6.1130089742592458E-2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6" t="s">
        <v>34</v>
      </c>
      <c r="K37" s="147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6" t="s">
        <v>5</v>
      </c>
      <c r="K38" s="147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46" t="s">
        <v>4</v>
      </c>
      <c r="K39" s="147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31"/>
        <v>2</v>
      </c>
      <c r="C40" s="8">
        <f t="shared" si="32"/>
        <v>0.08</v>
      </c>
      <c r="D40" s="13">
        <f t="shared" si="33"/>
        <v>13227.36</v>
      </c>
      <c r="E40" s="23">
        <f t="shared" si="34"/>
        <v>16005.1</v>
      </c>
      <c r="F40" s="21">
        <f t="shared" si="35"/>
        <v>0.16688810527450704</v>
      </c>
      <c r="G40" s="25"/>
      <c r="J40" s="148" t="s">
        <v>0</v>
      </c>
      <c r="K40" s="149"/>
      <c r="L40" s="83">
        <f>SUM(L34:L39)</f>
        <v>25</v>
      </c>
      <c r="M40" s="17">
        <f>SUM(M34:M39)</f>
        <v>1</v>
      </c>
      <c r="N40" s="84">
        <f>SUM(N34:N39)</f>
        <v>80392.346198347106</v>
      </c>
      <c r="O40" s="85">
        <f>SUM(O34:O39)</f>
        <v>95903.180000000022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31"/>
        <v>11</v>
      </c>
      <c r="C41" s="8">
        <f t="shared" si="32"/>
        <v>0.44</v>
      </c>
      <c r="D41" s="13">
        <f t="shared" si="33"/>
        <v>42154.76</v>
      </c>
      <c r="E41" s="23">
        <f t="shared" si="34"/>
        <v>49635.710000000006</v>
      </c>
      <c r="F41" s="21">
        <f t="shared" si="35"/>
        <v>0.5175606272909824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46" t="s">
        <v>32</v>
      </c>
      <c r="B42" s="12">
        <f t="shared" si="31"/>
        <v>10</v>
      </c>
      <c r="C42" s="8">
        <f t="shared" si="32"/>
        <v>0.4</v>
      </c>
      <c r="D42" s="13">
        <f t="shared" si="33"/>
        <v>4447.2014049586778</v>
      </c>
      <c r="E42" s="14">
        <f t="shared" si="34"/>
        <v>5381.11</v>
      </c>
      <c r="F42" s="21">
        <f t="shared" si="35"/>
        <v>5.6109818256287219E-2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25</v>
      </c>
      <c r="C46" s="17">
        <f>SUM(C34:C45)</f>
        <v>1</v>
      </c>
      <c r="D46" s="18">
        <f>SUM(D34:D45)</f>
        <v>80392.346198347106</v>
      </c>
      <c r="E46" s="18">
        <f>SUM(E34:E45)</f>
        <v>95903.180000000008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B8" sqref="B8"/>
    </sheetView>
  </sheetViews>
  <sheetFormatPr defaultColWidth="9.1796875" defaultRowHeight="14.5" x14ac:dyDescent="0.35"/>
  <cols>
    <col min="1" max="1" width="30.453125" style="27" customWidth="1"/>
    <col min="2" max="2" width="11.1796875" style="62" customWidth="1"/>
    <col min="3" max="3" width="10.7265625" style="27" customWidth="1"/>
    <col min="4" max="4" width="19.1796875" style="27" customWidth="1"/>
    <col min="5" max="5" width="19.7265625" style="27" customWidth="1"/>
    <col min="6" max="6" width="11.453125" style="27" customWidth="1"/>
    <col min="7" max="7" width="9.26953125" style="27" customWidth="1"/>
    <col min="8" max="8" width="10.81640625" style="62" customWidth="1"/>
    <col min="9" max="9" width="17.26953125" style="27" customWidth="1"/>
    <col min="10" max="10" width="20" style="27" customWidth="1"/>
    <col min="11" max="11" width="11.453125" style="27" customWidth="1"/>
    <col min="12" max="12" width="11.7265625" style="27" customWidth="1"/>
    <col min="13" max="13" width="10.7265625" style="27" customWidth="1"/>
    <col min="14" max="14" width="20.1796875" style="62" customWidth="1"/>
    <col min="15" max="15" width="19.726562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5.453125" style="27" customWidth="1"/>
    <col min="26" max="26" width="9.726562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x14ac:dyDescent="0.35">
      <c r="B4" s="26"/>
      <c r="H4" s="26"/>
      <c r="N4" s="26"/>
    </row>
    <row r="5" spans="1:31" s="25" customFormat="1" ht="30.75" customHeight="1" x14ac:dyDescent="0.3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53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Institut Municipal Persones amb Discapacitat (IMPD)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70" t="s">
        <v>6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2"/>
    </row>
    <row r="11" spans="1:31" ht="30" customHeight="1" thickBot="1" x14ac:dyDescent="0.4">
      <c r="A11" s="173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0" t="s">
        <v>4</v>
      </c>
      <c r="W11" s="141"/>
      <c r="X11" s="141"/>
      <c r="Y11" s="141"/>
      <c r="Z11" s="142"/>
      <c r="AA11" s="143" t="s">
        <v>5</v>
      </c>
      <c r="AB11" s="144"/>
      <c r="AC11" s="144"/>
      <c r="AD11" s="144"/>
      <c r="AE11" s="145"/>
    </row>
    <row r="12" spans="1:31" ht="39" customHeight="1" thickBot="1" x14ac:dyDescent="0.4">
      <c r="A12" s="174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2023'!B13+'CONTRACTACIO 2n TR 2023'!B13+'CONTRACTACIO 3r TR 2023'!B13+'CONTRACTACIO 4t TR 2023'!B13</f>
        <v>0</v>
      </c>
      <c r="C13" s="20" t="str">
        <f t="shared" ref="C13:C24" si="0">IF(B13,B13/$B$25,"")</f>
        <v/>
      </c>
      <c r="D13" s="10">
        <f>'CONTRACTACIO 1r TR 2023'!D13+'CONTRACTACIO 2n TR 2023'!D13+'CONTRACTACIO 3r TR 2023'!D13+'CONTRACTACIO 4t TR 2023'!D13</f>
        <v>0</v>
      </c>
      <c r="E13" s="10">
        <f>'CONTRACTACIO 1r TR 2023'!E13+'CONTRACTACIO 2n TR 2023'!E13+'CONTRACTACIO 3r TR 2023'!E13+'CONTRACTACIO 4t TR 2023'!E13</f>
        <v>0</v>
      </c>
      <c r="F13" s="21" t="str">
        <f t="shared" ref="F13:F24" si="1">IF(E13,E13/$E$25,"")</f>
        <v/>
      </c>
      <c r="G13" s="9">
        <f>'CONTRACTACIO 1r TR 2023'!G13+'CONTRACTACIO 2n TR 2023'!G13+'CONTRACTACIO 3r TR 2023'!G13+'CONTRACTACIO 4t TR 2023'!G13</f>
        <v>4</v>
      </c>
      <c r="H13" s="20">
        <f t="shared" ref="H13:H24" si="2">IF(G13,G13/$G$25,"")</f>
        <v>6.3492063492063489E-2</v>
      </c>
      <c r="I13" s="10">
        <f>'CONTRACTACIO 1r TR 2023'!I13+'CONTRACTACIO 2n TR 2023'!I13+'CONTRACTACIO 3r TR 2023'!I13+'CONTRACTACIO 4t TR 2023'!I13</f>
        <v>101625.55379338842</v>
      </c>
      <c r="J13" s="10">
        <f>'CONTRACTACIO 1r TR 2023'!J13+'CONTRACTACIO 2n TR 2023'!J13+'CONTRACTACIO 3r TR 2023'!J13+'CONTRACTACIO 4t TR 2023'!J13</f>
        <v>122966.92</v>
      </c>
      <c r="K13" s="21">
        <f t="shared" ref="K13:K24" si="3">IF(J13,J13/$J$25,"")</f>
        <v>0.2799031939081415</v>
      </c>
      <c r="L13" s="9">
        <f>'CONTRACTACIO 1r TR 2023'!L13+'CONTRACTACIO 2n TR 2023'!L13+'CONTRACTACIO 3r TR 2023'!L13+'CONTRACTACIO 4t TR 2023'!L13</f>
        <v>0</v>
      </c>
      <c r="M13" s="20" t="str">
        <f t="shared" ref="M13:M24" si="4">IF(L13,L13/$L$25,"")</f>
        <v/>
      </c>
      <c r="N13" s="10">
        <f>'CONTRACTACIO 1r TR 2023'!N13+'CONTRACTACIO 2n TR 2023'!N13+'CONTRACTACIO 3r TR 2023'!N13+'CONTRACTACIO 4t TR 2023'!N13</f>
        <v>0</v>
      </c>
      <c r="O13" s="10">
        <f>'CONTRACTACIO 1r TR 2023'!O13+'CONTRACTACIO 2n TR 2023'!O13+'CONTRACTACIO 3r TR 2023'!O13+'CONTRACTACIO 4t TR 2023'!O13</f>
        <v>0</v>
      </c>
      <c r="P13" s="21" t="str">
        <f t="shared" ref="P13:P24" si="5">IF(O13,O13/$O$25,"")</f>
        <v/>
      </c>
      <c r="Q13" s="9">
        <f>'CONTRACTACIO 1r TR 2023'!Q13+'CONTRACTACIO 2n TR 2023'!Q13+'CONTRACTACIO 3r TR 2023'!Q13+'CONTRACTACIO 4t TR 2023'!Q13</f>
        <v>0</v>
      </c>
      <c r="R13" s="20" t="str">
        <f t="shared" ref="R13:R24" si="6">IF(Q13,Q13/$Q$25,"")</f>
        <v/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0</v>
      </c>
      <c r="AB13" s="20" t="str">
        <f t="shared" ref="AB13:AB24" si="10">IF(AA13,AA13/$AA$25,"")</f>
        <v/>
      </c>
      <c r="AC13" s="10">
        <f>'CONTRACTACIO 1r TR 2023'!X13+'CONTRACTACIO 2n TR 2023'!X13+'CONTRACTACIO 3r TR 2023'!X13+'CONTRACTACIO 4t TR 2023'!X13</f>
        <v>0</v>
      </c>
      <c r="AD13" s="10">
        <f>'CONTRACTACIO 1r TR 2023'!Y13+'CONTRACTACIO 2n TR 2023'!Y13+'CONTRACTACIO 3r TR 2023'!Y13+'CONTRACTACIO 4t TR 2023'!Y13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2023'!B14+'CONTRACTACIO 2n TR 2023'!B14+'CONTRACTACIO 3r TR 2023'!B14+'CONTRACTACIO 4t TR 2023'!B14</f>
        <v>0</v>
      </c>
      <c r="C14" s="20" t="str">
        <f t="shared" si="0"/>
        <v/>
      </c>
      <c r="D14" s="13">
        <f>'CONTRACTACIO 1r TR 2023'!D14+'CONTRACTACIO 2n TR 2023'!D14+'CONTRACTACIO 3r TR 2023'!D14+'CONTRACTACIO 4t TR 2023'!D14</f>
        <v>0</v>
      </c>
      <c r="E14" s="13">
        <f>'CONTRACTACIO 1r TR 2023'!E14+'CONTRACTACIO 2n TR 2023'!E14+'CONTRACTACIO 3r TR 2023'!E14+'CONTRACTACIO 4t TR 2023'!E14</f>
        <v>0</v>
      </c>
      <c r="F14" s="21" t="str">
        <f t="shared" si="1"/>
        <v/>
      </c>
      <c r="G14" s="9">
        <f>'CONTRACTACIO 1r TR 2023'!G14+'CONTRACTACIO 2n TR 2023'!G14+'CONTRACTACIO 3r TR 2023'!G14+'CONTRACTACIO 4t TR 2023'!G14</f>
        <v>0</v>
      </c>
      <c r="H14" s="20" t="str">
        <f t="shared" si="2"/>
        <v/>
      </c>
      <c r="I14" s="13">
        <f>'CONTRACTACIO 1r TR 2023'!I14+'CONTRACTACIO 2n TR 2023'!I14+'CONTRACTACIO 3r TR 2023'!I14+'CONTRACTACIO 4t TR 2023'!I14</f>
        <v>0</v>
      </c>
      <c r="J14" s="13">
        <f>'CONTRACTACIO 1r TR 2023'!J14+'CONTRACTACIO 2n TR 2023'!J14+'CONTRACTACIO 3r TR 2023'!J14+'CONTRACTACIO 4t TR 2023'!J14</f>
        <v>0</v>
      </c>
      <c r="K14" s="21" t="str">
        <f t="shared" si="3"/>
        <v/>
      </c>
      <c r="L14" s="9">
        <f>'CONTRACTACIO 1r TR 2023'!L14+'CONTRACTACIO 2n TR 2023'!L14+'CONTRACTACIO 3r TR 2023'!L14+'CONTRACTACIO 4t TR 2023'!L14</f>
        <v>0</v>
      </c>
      <c r="M14" s="20" t="str">
        <f t="shared" si="4"/>
        <v/>
      </c>
      <c r="N14" s="13">
        <f>'CONTRACTACIO 1r TR 2023'!N14+'CONTRACTACIO 2n TR 2023'!N14+'CONTRACTACIO 3r TR 2023'!N14+'CONTRACTACIO 4t TR 2023'!N14</f>
        <v>0</v>
      </c>
      <c r="O14" s="13">
        <f>'CONTRACTACIO 1r TR 2023'!O14+'CONTRACTACIO 2n TR 2023'!O14+'CONTRACTACIO 3r TR 2023'!O14+'CONTRACTACIO 4t TR 2023'!O14</f>
        <v>0</v>
      </c>
      <c r="P14" s="21" t="str">
        <f t="shared" si="5"/>
        <v/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2023'!B15+'CONTRACTACIO 2n TR 2023'!B15+'CONTRACTACIO 3r TR 2023'!B15+'CONTRACTACIO 4t TR 2023'!B15</f>
        <v>0</v>
      </c>
      <c r="C15" s="20" t="str">
        <f t="shared" si="0"/>
        <v/>
      </c>
      <c r="D15" s="13">
        <f>'CONTRACTACIO 1r TR 2023'!D15+'CONTRACTACIO 2n TR 2023'!D15+'CONTRACTACIO 3r TR 2023'!D15+'CONTRACTACIO 4t TR 2023'!D15</f>
        <v>0</v>
      </c>
      <c r="E15" s="13">
        <f>'CONTRACTACIO 1r TR 2023'!E15+'CONTRACTACIO 2n TR 2023'!E15+'CONTRACTACIO 3r TR 2023'!E15+'CONTRACTACIO 4t TR 2023'!E15</f>
        <v>0</v>
      </c>
      <c r="F15" s="21" t="str">
        <f t="shared" si="1"/>
        <v/>
      </c>
      <c r="G15" s="9">
        <f>'CONTRACTACIO 1r TR 2023'!G15+'CONTRACTACIO 2n TR 2023'!G15+'CONTRACTACIO 3r TR 2023'!G15+'CONTRACTACIO 4t TR 2023'!G15</f>
        <v>0</v>
      </c>
      <c r="H15" s="20" t="str">
        <f t="shared" si="2"/>
        <v/>
      </c>
      <c r="I15" s="13">
        <f>'CONTRACTACIO 1r TR 2023'!I15+'CONTRACTACIO 2n TR 2023'!I15+'CONTRACTACIO 3r TR 2023'!I15+'CONTRACTACIO 4t TR 2023'!I15</f>
        <v>0</v>
      </c>
      <c r="J15" s="13">
        <f>'CONTRACTACIO 1r TR 2023'!J15+'CONTRACTACIO 2n TR 2023'!J15+'CONTRACTACIO 3r TR 2023'!J15+'CONTRACTACIO 4t TR 2023'!J15</f>
        <v>0</v>
      </c>
      <c r="K15" s="21" t="str">
        <f t="shared" si="3"/>
        <v/>
      </c>
      <c r="L15" s="9">
        <f>'CONTRACTACIO 1r TR 2023'!L15+'CONTRACTACIO 2n TR 2023'!L15+'CONTRACTACIO 3r TR 2023'!L15+'CONTRACTACIO 4t TR 2023'!L15</f>
        <v>0</v>
      </c>
      <c r="M15" s="20" t="str">
        <f t="shared" si="4"/>
        <v/>
      </c>
      <c r="N15" s="13">
        <f>'CONTRACTACIO 1r TR 2023'!N15+'CONTRACTACIO 2n TR 2023'!N15+'CONTRACTACIO 3r TR 2023'!N15+'CONTRACTACIO 4t TR 2023'!N15</f>
        <v>0</v>
      </c>
      <c r="O15" s="13">
        <f>'CONTRACTACIO 1r TR 2023'!O15+'CONTRACTACIO 2n TR 2023'!O15+'CONTRACTACIO 3r TR 2023'!O15+'CONTRACTACIO 4t TR 2023'!O15</f>
        <v>0</v>
      </c>
      <c r="P15" s="21" t="str">
        <f t="shared" si="5"/>
        <v/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0</v>
      </c>
      <c r="H16" s="20" t="str">
        <f t="shared" si="2"/>
        <v/>
      </c>
      <c r="I16" s="13">
        <f>'CONTRACTACIO 1r TR 2023'!I16+'CONTRACTACIO 2n TR 2023'!I16+'CONTRACTACIO 3r TR 2023'!I16+'CONTRACTACIO 4t TR 2023'!I16</f>
        <v>0</v>
      </c>
      <c r="J16" s="13">
        <f>'CONTRACTACIO 1r TR 2023'!J16+'CONTRACTACIO 2n TR 2023'!J16+'CONTRACTACIO 3r TR 2023'!J16+'CONTRACTACIO 4t TR 2023'!J16</f>
        <v>0</v>
      </c>
      <c r="K16" s="21" t="str">
        <f t="shared" si="3"/>
        <v/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0</v>
      </c>
      <c r="R16" s="20" t="str">
        <f t="shared" si="6"/>
        <v/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'CONTRACTACIO 1r TR 2023'!B18+'CONTRACTACIO 2n TR 2023'!B18+'CONTRACTACIO 3r TR 2023'!B18+'CONTRACTACIO 4t TR 2023'!B18</f>
        <v>0</v>
      </c>
      <c r="C18" s="20" t="str">
        <f t="shared" si="0"/>
        <v/>
      </c>
      <c r="D18" s="13">
        <f>'CONTRACTACIO 1r TR 2023'!D18+'CONTRACTACIO 2n TR 2023'!D18+'CONTRACTACIO 3r TR 2023'!D18+'CONTRACTACIO 4t TR 2023'!D18</f>
        <v>0</v>
      </c>
      <c r="E18" s="13">
        <f>'CONTRACTACIO 1r TR 2023'!E18+'CONTRACTACIO 2n TR 2023'!E18+'CONTRACTACIO 3r TR 2023'!E18+'CONTRACTACIO 4t TR 2023'!E18</f>
        <v>0</v>
      </c>
      <c r="F18" s="21" t="str">
        <f t="shared" si="1"/>
        <v/>
      </c>
      <c r="G18" s="9">
        <f>'CONTRACTACIO 1r TR 2023'!G18+'CONTRACTACIO 2n TR 2023'!G18+'CONTRACTACIO 3r TR 2023'!G18+'CONTRACTACIO 4t TR 2023'!G18</f>
        <v>0</v>
      </c>
      <c r="H18" s="20" t="str">
        <f t="shared" si="2"/>
        <v/>
      </c>
      <c r="I18" s="13">
        <f>'CONTRACTACIO 1r TR 2023'!I18+'CONTRACTACIO 2n TR 2023'!I18+'CONTRACTACIO 3r TR 2023'!I18+'CONTRACTACIO 4t TR 2023'!I18</f>
        <v>0</v>
      </c>
      <c r="J18" s="13">
        <f>'CONTRACTACIO 1r TR 2023'!J18+'CONTRACTACIO 2n TR 2023'!J18+'CONTRACTACIO 3r TR 2023'!J18+'CONTRACTACIO 4t TR 2023'!J18</f>
        <v>0</v>
      </c>
      <c r="K18" s="21" t="str">
        <f t="shared" si="3"/>
        <v/>
      </c>
      <c r="L18" s="9">
        <f>'CONTRACTACIO 1r TR 2023'!L18+'CONTRACTACIO 2n TR 2023'!L18+'CONTRACTACIO 3r TR 2023'!L18+'CONTRACTACIO 4t TR 2023'!L18</f>
        <v>0</v>
      </c>
      <c r="M18" s="20" t="str">
        <f t="shared" si="4"/>
        <v/>
      </c>
      <c r="N18" s="13">
        <f>'CONTRACTACIO 1r TR 2023'!N18+'CONTRACTACIO 2n TR 2023'!N18+'CONTRACTACIO 3r TR 2023'!N18+'CONTRACTACIO 4t TR 2023'!N18</f>
        <v>0</v>
      </c>
      <c r="O18" s="13">
        <f>'CONTRACTACIO 1r TR 2023'!O18+'CONTRACTACIO 2n TR 2023'!O18+'CONTRACTACIO 3r TR 2023'!O18+'CONTRACTACIO 4t TR 2023'!O18</f>
        <v>0</v>
      </c>
      <c r="P18" s="21" t="str">
        <f t="shared" si="5"/>
        <v/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0</v>
      </c>
      <c r="AB18" s="20" t="str">
        <f t="shared" si="10"/>
        <v/>
      </c>
      <c r="AC18" s="13">
        <f>'CONTRACTACIO 1r TR 2023'!X18+'CONTRACTACIO 2n TR 2023'!X18+'CONTRACTACIO 3r TR 2023'!X18+'CONTRACTACIO 4t TR 2023'!X18</f>
        <v>0</v>
      </c>
      <c r="AD18" s="13">
        <f>'CONTRACTACIO 1r TR 2023'!Y18+'CONTRACTACIO 2n TR 2023'!Y18+'CONTRACTACIO 3r TR 2023'!Y18+'CONTRACTACIO 4t TR 2023'!Y18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'CONTRACTACIO 1r TR 2023'!B19+'CONTRACTACIO 2n TR 2023'!B19+'CONTRACTACIO 3r TR 2023'!B19+'CONTRACTACIO 4t TR 2023'!B19</f>
        <v>0</v>
      </c>
      <c r="C19" s="20" t="str">
        <f t="shared" si="0"/>
        <v/>
      </c>
      <c r="D19" s="13">
        <f>'CONTRACTACIO 1r TR 2023'!D19+'CONTRACTACIO 2n TR 2023'!D19+'CONTRACTACIO 3r TR 2023'!D19+'CONTRACTACIO 4t TR 2023'!D19</f>
        <v>0</v>
      </c>
      <c r="E19" s="13">
        <f>'CONTRACTACIO 1r TR 2023'!E19+'CONTRACTACIO 2n TR 2023'!E19+'CONTRACTACIO 3r TR 2023'!E19+'CONTRACTACIO 4t TR 2023'!E19</f>
        <v>0</v>
      </c>
      <c r="F19" s="21" t="str">
        <f t="shared" si="1"/>
        <v/>
      </c>
      <c r="G19" s="9">
        <f>'CONTRACTACIO 1r TR 2023'!G19+'CONTRACTACIO 2n TR 2023'!G19+'CONTRACTACIO 3r TR 2023'!G19+'CONTRACTACIO 4t TR 2023'!G19</f>
        <v>3</v>
      </c>
      <c r="H19" s="20">
        <f t="shared" si="2"/>
        <v>4.7619047619047616E-2</v>
      </c>
      <c r="I19" s="13">
        <f>'CONTRACTACIO 1r TR 2023'!I19+'CONTRACTACIO 2n TR 2023'!I19+'CONTRACTACIO 3r TR 2023'!I19+'CONTRACTACIO 4t TR 2023'!I19</f>
        <v>28103.39</v>
      </c>
      <c r="J19" s="13">
        <f>'CONTRACTACIO 1r TR 2023'!J19+'CONTRACTACIO 2n TR 2023'!J19+'CONTRACTACIO 3r TR 2023'!J19+'CONTRACTACIO 4t TR 2023'!J19</f>
        <v>34005.1</v>
      </c>
      <c r="K19" s="21">
        <f t="shared" si="3"/>
        <v>7.7404037599427086E-2</v>
      </c>
      <c r="L19" s="9">
        <f>'CONTRACTACIO 1r TR 2023'!L19+'CONTRACTACIO 2n TR 2023'!L19+'CONTRACTACIO 3r TR 2023'!L19+'CONTRACTACIO 4t TR 2023'!L19</f>
        <v>0</v>
      </c>
      <c r="M19" s="20" t="str">
        <f t="shared" si="4"/>
        <v/>
      </c>
      <c r="N19" s="13">
        <f>'CONTRACTACIO 1r TR 2023'!N19+'CONTRACTACIO 2n TR 2023'!N19+'CONTRACTACIO 3r TR 2023'!N19+'CONTRACTACIO 4t TR 2023'!N19</f>
        <v>0</v>
      </c>
      <c r="O19" s="13">
        <f>'CONTRACTACIO 1r TR 2023'!O19+'CONTRACTACIO 2n TR 2023'!O19+'CONTRACTACIO 3r TR 2023'!O19+'CONTRACTACIO 4t TR 2023'!O19</f>
        <v>0</v>
      </c>
      <c r="P19" s="21" t="str">
        <f t="shared" si="5"/>
        <v/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2" customFormat="1" ht="36" customHeight="1" x14ac:dyDescent="0.35">
      <c r="A20" s="45" t="s">
        <v>29</v>
      </c>
      <c r="B20" s="9">
        <f>'CONTRACTACIO 1r TR 2023'!B20+'CONTRACTACIO 2n TR 2023'!B20+'CONTRACTACIO 3r TR 2023'!B20+'CONTRACTACIO 4t TR 2023'!B20</f>
        <v>0</v>
      </c>
      <c r="C20" s="20" t="str">
        <f t="shared" si="0"/>
        <v/>
      </c>
      <c r="D20" s="13">
        <f>'CONTRACTACIO 1r TR 2023'!D20+'CONTRACTACIO 2n TR 2023'!D20+'CONTRACTACIO 3r TR 2023'!D20+'CONTRACTACIO 4t TR 2023'!D20</f>
        <v>0</v>
      </c>
      <c r="E20" s="13">
        <f>'CONTRACTACIO 1r TR 2023'!E20+'CONTRACTACIO 2n TR 2023'!E20+'CONTRACTACIO 3r TR 2023'!E20+'CONTRACTACIO 4t TR 2023'!E20</f>
        <v>0</v>
      </c>
      <c r="F20" s="21" t="str">
        <f t="shared" si="1"/>
        <v/>
      </c>
      <c r="G20" s="9">
        <f>'CONTRACTACIO 1r TR 2023'!G20+'CONTRACTACIO 2n TR 2023'!G20+'CONTRACTACIO 3r TR 2023'!G20+'CONTRACTACIO 4t TR 2023'!G20</f>
        <v>56</v>
      </c>
      <c r="H20" s="20">
        <f t="shared" si="2"/>
        <v>0.88888888888888884</v>
      </c>
      <c r="I20" s="13">
        <f>'CONTRACTACIO 1r TR 2023'!I20+'CONTRACTACIO 2n TR 2023'!I20+'CONTRACTACIO 3r TR 2023'!I20+'CONTRACTACIO 4t TR 2023'!I20</f>
        <v>245086.19999999995</v>
      </c>
      <c r="J20" s="13">
        <f>'CONTRACTACIO 1r TR 2023'!J20+'CONTRACTACIO 2n TR 2023'!J20+'CONTRACTACIO 3r TR 2023'!J20+'CONTRACTACIO 4t TR 2023'!J20</f>
        <v>282347.44</v>
      </c>
      <c r="K20" s="21">
        <f t="shared" si="3"/>
        <v>0.64269276849243151</v>
      </c>
      <c r="L20" s="9">
        <f>'CONTRACTACIO 1r TR 2023'!L20+'CONTRACTACIO 2n TR 2023'!L20+'CONTRACTACIO 3r TR 2023'!L20+'CONTRACTACIO 4t TR 2023'!L20</f>
        <v>10</v>
      </c>
      <c r="M20" s="20">
        <f t="shared" si="4"/>
        <v>0.43478260869565216</v>
      </c>
      <c r="N20" s="13">
        <f>'CONTRACTACIO 1r TR 2023'!N20+'CONTRACTACIO 2n TR 2023'!N20+'CONTRACTACIO 3r TR 2023'!N20+'CONTRACTACIO 4t TR 2023'!N20</f>
        <v>23654.58</v>
      </c>
      <c r="O20" s="13">
        <f>'CONTRACTACIO 1r TR 2023'!O20+'CONTRACTACIO 2n TR 2023'!O20+'CONTRACTACIO 3r TR 2023'!O20+'CONTRACTACIO 4t TR 2023'!O20</f>
        <v>28146.829999999998</v>
      </c>
      <c r="P20" s="21">
        <f t="shared" si="5"/>
        <v>0.8216589162222202</v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0</v>
      </c>
      <c r="AB20" s="20" t="str">
        <f t="shared" si="10"/>
        <v/>
      </c>
      <c r="AC20" s="13">
        <f>'CONTRACTACIO 1r TR 2023'!X20+'CONTRACTACIO 2n TR 2023'!X20+'CONTRACTACIO 3r TR 2023'!X20+'CONTRACTACIO 4t TR 2023'!X20</f>
        <v>0</v>
      </c>
      <c r="AD20" s="13">
        <f>'CONTRACTACIO 1r TR 2023'!Y20+'CONTRACTACIO 2n TR 2023'!Y20+'CONTRACTACIO 3r TR 2023'!Y20+'CONTRACTACIO 4t TR 2023'!Y20</f>
        <v>0</v>
      </c>
      <c r="AE20" s="21" t="str">
        <f t="shared" si="11"/>
        <v/>
      </c>
    </row>
    <row r="21" spans="1:31" s="42" customFormat="1" ht="40" customHeight="1" x14ac:dyDescent="0.35">
      <c r="A21" s="46" t="s">
        <v>35</v>
      </c>
      <c r="B21" s="9">
        <f>'CONTRACTACIO 1r TR 2023'!B21+'CONTRACTACIO 2n TR 2023'!B21+'CONTRACTACIO 3r TR 2023'!B21+'CONTRACTACIO 4t TR 2023'!B21</f>
        <v>0</v>
      </c>
      <c r="C21" s="20" t="str">
        <f t="shared" si="0"/>
        <v/>
      </c>
      <c r="D21" s="13">
        <f>'CONTRACTACIO 1r TR 2023'!D21+'CONTRACTACIO 2n TR 2023'!D21+'CONTRACTACIO 3r TR 2023'!D21+'CONTRACTACIO 4t TR 2023'!D21</f>
        <v>0</v>
      </c>
      <c r="E21" s="13">
        <f>'CONTRACTACIO 1r TR 2023'!E21+'CONTRACTACIO 2n TR 2023'!E21+'CONTRACTACIO 3r TR 2023'!E21+'CONTRACTACIO 4t TR 2023'!E21</f>
        <v>0</v>
      </c>
      <c r="F21" s="21" t="str">
        <f t="shared" si="1"/>
        <v/>
      </c>
      <c r="G21" s="9">
        <f>'CONTRACTACIO 1r TR 2023'!G21+'CONTRACTACIO 2n TR 2023'!G21+'CONTRACTACIO 3r TR 2023'!G21+'CONTRACTACIO 4t TR 2023'!G21</f>
        <v>0</v>
      </c>
      <c r="H21" s="20" t="str">
        <f t="shared" si="2"/>
        <v/>
      </c>
      <c r="I21" s="13">
        <f>'CONTRACTACIO 1r TR 2023'!I21+'CONTRACTACIO 2n TR 2023'!I21+'CONTRACTACIO 3r TR 2023'!I21+'CONTRACTACIO 4t TR 2023'!I21</f>
        <v>0</v>
      </c>
      <c r="J21" s="13">
        <f>'CONTRACTACIO 1r TR 2023'!J21+'CONTRACTACIO 2n TR 2023'!J21+'CONTRACTACIO 3r TR 2023'!J21+'CONTRACTACIO 4t TR 2023'!J21</f>
        <v>0</v>
      </c>
      <c r="K21" s="21" t="str">
        <f t="shared" si="3"/>
        <v/>
      </c>
      <c r="L21" s="9">
        <f>'CONTRACTACIO 1r TR 2023'!L21+'CONTRACTACIO 2n TR 2023'!L21+'CONTRACTACIO 3r TR 2023'!L21+'CONTRACTACIO 4t TR 2023'!L21</f>
        <v>13</v>
      </c>
      <c r="M21" s="20">
        <f t="shared" si="4"/>
        <v>0.56521739130434778</v>
      </c>
      <c r="N21" s="13">
        <f>'CONTRACTACIO 1r TR 2023'!N21+'CONTRACTACIO 2n TR 2023'!N21+'CONTRACTACIO 3r TR 2023'!N21+'CONTRACTACIO 4t TR 2023'!N21</f>
        <v>5048.9914049586778</v>
      </c>
      <c r="O21" s="13">
        <f>'CONTRACTACIO 1r TR 2023'!O21+'CONTRACTACIO 2n TR 2023'!O21+'CONTRACTACIO 3r TR 2023'!O21+'CONTRACTACIO 4t TR 2023'!O21</f>
        <v>6109.2699999999995</v>
      </c>
      <c r="P21" s="21">
        <f t="shared" si="5"/>
        <v>0.17834108377777971</v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2" customFormat="1" ht="40" customHeight="1" x14ac:dyDescent="0.35">
      <c r="A22" s="92" t="s">
        <v>45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23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23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23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23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23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23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2" customFormat="1" ht="40" customHeight="1" x14ac:dyDescent="0.35">
      <c r="A23" s="94" t="s">
        <v>47</v>
      </c>
      <c r="B23" s="81">
        <f>'CONTRACTACIO 1r TR 2023'!B23+'CONTRACTACIO 2n TR 2023'!B23+'CONTRACTACIO 3r TR 2023'!B23+'CONTRACTACIO 4t TR 2023'!B23</f>
        <v>0</v>
      </c>
      <c r="C23" s="66" t="str">
        <f t="shared" si="0"/>
        <v/>
      </c>
      <c r="D23" s="77">
        <f>'CONTRACTACIO 1r TR 2023'!D23+'CONTRACTACIO 2n TR 2023'!D23+'CONTRACTACIO 3r TR 2023'!D23+'CONTRACTACIO 4t TR 2023'!D23</f>
        <v>0</v>
      </c>
      <c r="E23" s="78">
        <f>'CONTRACTACIO 1r TR 2023'!E23+'CONTRACTACIO 2n TR 2023'!E23+'CONTRACTACIO 3r TR 2023'!E23+'CONTRACTACIO 4t TR 2023'!E23</f>
        <v>0</v>
      </c>
      <c r="F23" s="67" t="str">
        <f t="shared" si="1"/>
        <v/>
      </c>
      <c r="G23" s="81">
        <f>'CONTRACTACIO 1r TR 2023'!G23+'CONTRACTACIO 2n TR 2023'!G23+'CONTRACTACIO 3r TR 2023'!G23+'CONTRACTACIO 4t TR 2023'!G23</f>
        <v>0</v>
      </c>
      <c r="H23" s="66" t="str">
        <f t="shared" si="2"/>
        <v/>
      </c>
      <c r="I23" s="77">
        <f>'CONTRACTACIO 1r TR 2023'!I23+'CONTRACTACIO 2n TR 2023'!I23+'CONTRACTACIO 3r TR 2023'!I23+'CONTRACTACIO 4t TR 2023'!I23</f>
        <v>0</v>
      </c>
      <c r="J23" s="78">
        <f>'CONTRACTACIO 1r TR 2023'!J23+'CONTRACTACIO 2n TR 2023'!J23+'CONTRACTACIO 3r TR 2023'!J23+'CONTRACTACIO 4t TR 2023'!J23</f>
        <v>0</v>
      </c>
      <c r="K23" s="67" t="str">
        <f t="shared" si="3"/>
        <v/>
      </c>
      <c r="L23" s="81">
        <f>'CONTRACTACIO 1r TR 2023'!L23+'CONTRACTACIO 2n TR 2023'!L23+'CONTRACTACIO 3r TR 2023'!L23+'CONTRACTACIO 4t TR 2023'!L23</f>
        <v>0</v>
      </c>
      <c r="M23" s="66" t="str">
        <f t="shared" si="4"/>
        <v/>
      </c>
      <c r="N23" s="77">
        <f>'CONTRACTACIO 1r TR 2023'!N23+'CONTRACTACIO 2n TR 2023'!N23+'CONTRACTACIO 3r TR 2023'!N23+'CONTRACTACIO 4t TR 2023'!N23</f>
        <v>0</v>
      </c>
      <c r="O23" s="78">
        <f>'CONTRACTACIO 1r TR 2023'!O23+'CONTRACTACIO 2n TR 2023'!O23+'CONTRACTACIO 3r TR 2023'!O23+'CONTRACTACIO 4t TR 2023'!O23</f>
        <v>0</v>
      </c>
      <c r="P23" s="67" t="str">
        <f t="shared" si="5"/>
        <v/>
      </c>
      <c r="Q23" s="81">
        <f>'CONTRACTACIO 1r TR 2023'!Q23+'CONTRACTACIO 2n TR 2023'!Q23+'CONTRACTACIO 3r TR 2023'!Q23+'CONTRACTACIO 4t TR 2023'!Q23</f>
        <v>0</v>
      </c>
      <c r="R23" s="66" t="str">
        <f t="shared" si="6"/>
        <v/>
      </c>
      <c r="S23" s="77">
        <f>'CONTRACTACIO 1r TR 2023'!S23+'CONTRACTACIO 2n TR 2023'!S23+'CONTRACTACIO 3r TR 2023'!S23+'CONTRACTACIO 4t TR 2023'!S23</f>
        <v>0</v>
      </c>
      <c r="T23" s="78">
        <f>'CONTRACTACIO 1r TR 2023'!T23+'CONTRACTACIO 2n TR 2023'!T23+'CONTRACTACIO 3r TR 2023'!T23+'CONTRACTACIO 4t TR 2023'!T23</f>
        <v>0</v>
      </c>
      <c r="U23" s="67" t="str">
        <f t="shared" si="7"/>
        <v/>
      </c>
      <c r="V23" s="81">
        <f>'CONTRACTACIO 1r TR 2023'!AA23+'CONTRACTACIO 2n TR 2023'!AA23+'CONTRACTACIO 3r TR 2023'!AA23+'CONTRACTACIO 4t TR 2023'!AA23</f>
        <v>0</v>
      </c>
      <c r="W23" s="66" t="str">
        <f t="shared" si="8"/>
        <v/>
      </c>
      <c r="X23" s="77">
        <f>'CONTRACTACIO 1r TR 2023'!AC23+'CONTRACTACIO 2n TR 2023'!AC23+'CONTRACTACIO 3r TR 2023'!AC23+'CONTRACTACIO 4t TR 2023'!AC23</f>
        <v>0</v>
      </c>
      <c r="Y23" s="78">
        <f>'CONTRACTACIO 1r TR 2023'!AD23+'CONTRACTACIO 2n TR 2023'!AD23+'CONTRACTACIO 3r TR 2023'!AD23+'CONTRACTACIO 4t TR 2023'!AD23</f>
        <v>0</v>
      </c>
      <c r="Z23" s="67" t="str">
        <f t="shared" si="9"/>
        <v/>
      </c>
      <c r="AA23" s="81">
        <f>'CONTRACTACIO 1r TR 2023'!V23+'CONTRACTACIO 2n TR 2023'!V23+'CONTRACTACIO 3r TR 2023'!V23+'CONTRACTACIO 4t TR 2023'!V23</f>
        <v>0</v>
      </c>
      <c r="AB23" s="20" t="str">
        <f t="shared" si="10"/>
        <v/>
      </c>
      <c r="AC23" s="77">
        <f>'CONTRACTACIO 1r TR 2023'!X23+'CONTRACTACIO 2n TR 2023'!X23+'CONTRACTACIO 3r TR 2023'!X23+'CONTRACTACIO 4t TR 2023'!X23</f>
        <v>0</v>
      </c>
      <c r="AD23" s="78">
        <f>'CONTRACTACIO 1r TR 2023'!Y23+'CONTRACTACIO 2n TR 2023'!Y23+'CONTRACTACIO 3r TR 2023'!Y23+'CONTRACTACIO 4t TR 2023'!Y23</f>
        <v>0</v>
      </c>
      <c r="AE23" s="67" t="str">
        <f t="shared" si="11"/>
        <v/>
      </c>
    </row>
    <row r="24" spans="1:31" s="42" customFormat="1" ht="36" customHeight="1" x14ac:dyDescent="0.35">
      <c r="A24" s="97" t="s">
        <v>52</v>
      </c>
      <c r="B24" s="81">
        <f>'CONTRACTACIO 1r TR 2023'!B24+'CONTRACTACIO 2n TR 2023'!B24+'CONTRACTACIO 3r TR 2023'!B24+'CONTRACTACIO 4t TR 2023'!B24</f>
        <v>0</v>
      </c>
      <c r="C24" s="66" t="str">
        <f t="shared" si="0"/>
        <v/>
      </c>
      <c r="D24" s="77">
        <f>'CONTRACTACIO 1r TR 2023'!D24+'CONTRACTACIO 2n TR 2023'!D24+'CONTRACTACIO 3r TR 2023'!D24+'CONTRACTACIO 4t TR 2023'!D24</f>
        <v>0</v>
      </c>
      <c r="E24" s="78">
        <f>'CONTRACTACIO 1r TR 2023'!E24+'CONTRACTACIO 2n TR 2023'!E24+'CONTRACTACIO 3r TR 2023'!E24+'CONTRACTACIO 4t TR 2023'!E24</f>
        <v>0</v>
      </c>
      <c r="F24" s="67" t="str">
        <f t="shared" si="1"/>
        <v/>
      </c>
      <c r="G24" s="81">
        <f>'CONTRACTACIO 1r TR 2023'!G24+'CONTRACTACIO 2n TR 2023'!G24+'CONTRACTACIO 3r TR 2023'!G24+'CONTRACTACIO 4t TR 2023'!G24</f>
        <v>0</v>
      </c>
      <c r="H24" s="66" t="str">
        <f t="shared" si="2"/>
        <v/>
      </c>
      <c r="I24" s="77">
        <f>'CONTRACTACIO 1r TR 2023'!I24+'CONTRACTACIO 2n TR 2023'!I24+'CONTRACTACIO 3r TR 2023'!I24+'CONTRACTACIO 4t TR 2023'!I24</f>
        <v>0</v>
      </c>
      <c r="J24" s="78">
        <f>'CONTRACTACIO 1r TR 2023'!J24+'CONTRACTACIO 2n TR 2023'!J24+'CONTRACTACIO 3r TR 2023'!J24+'CONTRACTACIO 4t TR 2023'!J24</f>
        <v>0</v>
      </c>
      <c r="K24" s="67" t="str">
        <f t="shared" si="3"/>
        <v/>
      </c>
      <c r="L24" s="81">
        <f>'CONTRACTACIO 1r TR 2023'!L24+'CONTRACTACIO 2n TR 2023'!L24+'CONTRACTACIO 3r TR 2023'!L24+'CONTRACTACIO 4t TR 2023'!L24</f>
        <v>0</v>
      </c>
      <c r="M24" s="66" t="str">
        <f t="shared" si="4"/>
        <v/>
      </c>
      <c r="N24" s="77">
        <f>'CONTRACTACIO 1r TR 2023'!N24+'CONTRACTACIO 2n TR 2023'!N24+'CONTRACTACIO 3r TR 2023'!N24+'CONTRACTACIO 4t TR 2023'!N24</f>
        <v>0</v>
      </c>
      <c r="O24" s="78">
        <f>'CONTRACTACIO 1r TR 2023'!O24+'CONTRACTACIO 2n TR 2023'!O24+'CONTRACTACIO 3r TR 2023'!O24+'CONTRACTACIO 4t TR 2023'!O24</f>
        <v>0</v>
      </c>
      <c r="P24" s="67" t="str">
        <f t="shared" si="5"/>
        <v/>
      </c>
      <c r="Q24" s="81">
        <f>'CONTRACTACIO 1r TR 2023'!Q24+'CONTRACTACIO 2n TR 2023'!Q24+'CONTRACTACIO 3r TR 2023'!Q24+'CONTRACTACIO 4t TR 2023'!Q24</f>
        <v>0</v>
      </c>
      <c r="R24" s="66" t="str">
        <f t="shared" si="6"/>
        <v/>
      </c>
      <c r="S24" s="77">
        <f>'CONTRACTACIO 1r TR 2023'!S24+'CONTRACTACIO 2n TR 2023'!S24+'CONTRACTACIO 3r TR 2023'!S24+'CONTRACTACIO 4t TR 2023'!S24</f>
        <v>0</v>
      </c>
      <c r="T24" s="78">
        <f>'CONTRACTACIO 1r TR 2023'!T24+'CONTRACTACIO 2n TR 2023'!T24+'CONTRACTACIO 3r TR 2023'!T24+'CONTRACTACIO 4t TR 2023'!T24</f>
        <v>0</v>
      </c>
      <c r="U24" s="67" t="str">
        <f t="shared" si="7"/>
        <v/>
      </c>
      <c r="V24" s="81">
        <f>'CONTRACTACIO 1r TR 2023'!AA24+'CONTRACTACIO 2n TR 2023'!AA24+'CONTRACTACIO 3r TR 2023'!AA24+'CONTRACTACIO 4t TR 2023'!AA24</f>
        <v>0</v>
      </c>
      <c r="W24" s="66" t="str">
        <f t="shared" si="8"/>
        <v/>
      </c>
      <c r="X24" s="77">
        <f>'CONTRACTACIO 1r TR 2023'!AC24+'CONTRACTACIO 2n TR 2023'!AC24+'CONTRACTACIO 3r TR 2023'!AC24+'CONTRACTACIO 4t TR 2023'!AC24</f>
        <v>0</v>
      </c>
      <c r="Y24" s="78">
        <f>'CONTRACTACIO 1r TR 2023'!AD24+'CONTRACTACIO 2n TR 2023'!AD24+'CONTRACTACIO 3r TR 2023'!AD24+'CONTRACTACIO 4t TR 2023'!AD24</f>
        <v>0</v>
      </c>
      <c r="Z24" s="67" t="str">
        <f t="shared" si="9"/>
        <v/>
      </c>
      <c r="AA24" s="81">
        <f>'CONTRACTACIO 1r TR 2023'!V24+'CONTRACTACIO 2n TR 2023'!V24+'CONTRACTACIO 3r TR 2023'!V24+'CONTRACTACIO 4t TR 2023'!V24</f>
        <v>0</v>
      </c>
      <c r="AB24" s="20" t="str">
        <f t="shared" si="10"/>
        <v/>
      </c>
      <c r="AC24" s="77">
        <f>'CONTRACTACIO 1r TR 2023'!X24+'CONTRACTACIO 2n TR 2023'!X24+'CONTRACTACIO 3r TR 2023'!X24+'CONTRACTACIO 4t TR 2023'!X24</f>
        <v>0</v>
      </c>
      <c r="AD24" s="78">
        <f>'CONTRACTACIO 1r TR 2023'!Y24+'CONTRACTACIO 2n TR 2023'!Y24+'CONTRACTACIO 3r TR 2023'!Y24+'CONTRACTACIO 4t TR 2023'!Y24</f>
        <v>0</v>
      </c>
      <c r="AE24" s="67" t="str">
        <f t="shared" si="11"/>
        <v/>
      </c>
    </row>
    <row r="25" spans="1:31" ht="33" customHeight="1" thickBot="1" x14ac:dyDescent="0.4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63</v>
      </c>
      <c r="H25" s="17">
        <f t="shared" si="12"/>
        <v>1</v>
      </c>
      <c r="I25" s="18">
        <f t="shared" si="12"/>
        <v>374815.14379338839</v>
      </c>
      <c r="J25" s="18">
        <f t="shared" si="12"/>
        <v>439319.45999999996</v>
      </c>
      <c r="K25" s="19">
        <f t="shared" si="12"/>
        <v>1</v>
      </c>
      <c r="L25" s="16">
        <f t="shared" si="12"/>
        <v>23</v>
      </c>
      <c r="M25" s="17">
        <f t="shared" si="12"/>
        <v>1</v>
      </c>
      <c r="N25" s="18">
        <f t="shared" si="12"/>
        <v>28703.571404958679</v>
      </c>
      <c r="O25" s="18">
        <f t="shared" si="12"/>
        <v>34256.1</v>
      </c>
      <c r="P25" s="19">
        <f t="shared" si="12"/>
        <v>0.99999999999999989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49999999999999" customHeight="1" x14ac:dyDescent="0.35">
      <c r="B26" s="26"/>
      <c r="H26" s="26"/>
      <c r="N26" s="26"/>
    </row>
    <row r="27" spans="1:31" s="49" customFormat="1" ht="34.15" customHeight="1" x14ac:dyDescent="0.35">
      <c r="A27" s="125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35">
      <c r="A28" s="127" t="str">
        <f>'CONTRACTACIO 1r TR 2023'!A28:Q28</f>
        <v>https://bcnroc.ajuntament.barcelona.cat/jspui/bitstream/11703/128073/5/GM_pressupost-general_2023.pdf#page=269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3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5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5">
      <c r="A31" s="152" t="s">
        <v>10</v>
      </c>
      <c r="B31" s="155" t="s">
        <v>17</v>
      </c>
      <c r="C31" s="156"/>
      <c r="D31" s="156"/>
      <c r="E31" s="156"/>
      <c r="F31" s="157"/>
      <c r="G31" s="25"/>
      <c r="H31" s="54"/>
      <c r="I31" s="54"/>
      <c r="J31" s="161" t="s">
        <v>15</v>
      </c>
      <c r="K31" s="162"/>
      <c r="L31" s="155" t="s">
        <v>16</v>
      </c>
      <c r="M31" s="156"/>
      <c r="N31" s="156"/>
      <c r="O31" s="156"/>
      <c r="P31" s="157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4">
      <c r="A32" s="153"/>
      <c r="B32" s="158"/>
      <c r="C32" s="159"/>
      <c r="D32" s="159"/>
      <c r="E32" s="159"/>
      <c r="F32" s="160"/>
      <c r="G32" s="25"/>
      <c r="J32" s="163"/>
      <c r="K32" s="164"/>
      <c r="L32" s="167"/>
      <c r="M32" s="168"/>
      <c r="N32" s="168"/>
      <c r="O32" s="168"/>
      <c r="P32" s="169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15" customHeight="1" thickBot="1" x14ac:dyDescent="0.4">
      <c r="A33" s="154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5"/>
      <c r="K33" s="166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5" customHeight="1" x14ac:dyDescent="0.35">
      <c r="A34" s="41" t="s">
        <v>25</v>
      </c>
      <c r="B34" s="9">
        <f t="shared" ref="B34:B43" si="13">B13+G13+L13+Q13+V13+AA13</f>
        <v>4</v>
      </c>
      <c r="C34" s="8">
        <f t="shared" ref="C34:C40" si="14">IF(B34,B34/$B$46,"")</f>
        <v>4.6511627906976744E-2</v>
      </c>
      <c r="D34" s="10">
        <f t="shared" ref="D34:D43" si="15">D13+I13+N13+S13+X13+AC13</f>
        <v>101625.55379338842</v>
      </c>
      <c r="E34" s="11">
        <f t="shared" ref="E34:E43" si="16">E13+J13+O13+T13+Y13+AD13</f>
        <v>122966.92</v>
      </c>
      <c r="F34" s="21">
        <f t="shared" ref="F34:F40" si="17">IF(E34,E34/$E$46,"")</f>
        <v>0.2596563893626605</v>
      </c>
      <c r="J34" s="150" t="s">
        <v>3</v>
      </c>
      <c r="K34" s="151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6" t="s">
        <v>1</v>
      </c>
      <c r="K35" s="147"/>
      <c r="L35" s="60">
        <f>G25</f>
        <v>63</v>
      </c>
      <c r="M35" s="8">
        <f t="shared" si="18"/>
        <v>0.73255813953488369</v>
      </c>
      <c r="N35" s="61">
        <f>I25</f>
        <v>374815.14379338839</v>
      </c>
      <c r="O35" s="61">
        <f>J25</f>
        <v>439319.45999999996</v>
      </c>
      <c r="P35" s="59">
        <f t="shared" si="19"/>
        <v>0.92766497494085209</v>
      </c>
    </row>
    <row r="36" spans="1:33" s="25" customFormat="1" ht="30" customHeight="1" x14ac:dyDescent="0.3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46" t="s">
        <v>2</v>
      </c>
      <c r="K36" s="147"/>
      <c r="L36" s="60">
        <f>L25</f>
        <v>23</v>
      </c>
      <c r="M36" s="8">
        <f t="shared" si="18"/>
        <v>0.26744186046511625</v>
      </c>
      <c r="N36" s="61">
        <f>N25</f>
        <v>28703.571404958679</v>
      </c>
      <c r="O36" s="61">
        <f>O25</f>
        <v>34256.1</v>
      </c>
      <c r="P36" s="59">
        <f t="shared" si="19"/>
        <v>7.2335025059147906E-2</v>
      </c>
    </row>
    <row r="37" spans="1:33" ht="30" customHeight="1" x14ac:dyDescent="0.3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6" t="s">
        <v>34</v>
      </c>
      <c r="K37" s="147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6" t="s">
        <v>5</v>
      </c>
      <c r="K38" s="147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46" t="s">
        <v>4</v>
      </c>
      <c r="K39" s="147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13"/>
        <v>3</v>
      </c>
      <c r="C40" s="8">
        <f t="shared" si="14"/>
        <v>3.4883720930232558E-2</v>
      </c>
      <c r="D40" s="13">
        <f t="shared" si="15"/>
        <v>28103.39</v>
      </c>
      <c r="E40" s="23">
        <f t="shared" si="16"/>
        <v>34005.1</v>
      </c>
      <c r="F40" s="21">
        <f t="shared" si="17"/>
        <v>7.1805014599993278E-2</v>
      </c>
      <c r="G40" s="25"/>
      <c r="H40" s="25"/>
      <c r="I40" s="25"/>
      <c r="J40" s="148" t="s">
        <v>0</v>
      </c>
      <c r="K40" s="149"/>
      <c r="L40" s="83">
        <f>SUM(L34:L39)</f>
        <v>86</v>
      </c>
      <c r="M40" s="17">
        <f>SUM(M34:M39)</f>
        <v>1</v>
      </c>
      <c r="N40" s="84">
        <f>SUM(N34:N39)</f>
        <v>403518.71519834705</v>
      </c>
      <c r="O40" s="85">
        <f>SUM(O34:O39)</f>
        <v>473575.55999999994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13"/>
        <v>66</v>
      </c>
      <c r="C41" s="8">
        <f>IF(B41,B41/$B$46,"")</f>
        <v>0.76744186046511631</v>
      </c>
      <c r="D41" s="13">
        <f t="shared" si="15"/>
        <v>268740.77999999997</v>
      </c>
      <c r="E41" s="23">
        <f t="shared" si="16"/>
        <v>310494.27</v>
      </c>
      <c r="F41" s="21">
        <f>IF(E41,E41/$E$46,"")</f>
        <v>0.65563828927320489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5">
      <c r="A42" s="46" t="s">
        <v>32</v>
      </c>
      <c r="B42" s="12">
        <f t="shared" si="13"/>
        <v>13</v>
      </c>
      <c r="C42" s="8">
        <f>IF(B42,B42/$B$46,"")</f>
        <v>0.15116279069767441</v>
      </c>
      <c r="D42" s="13">
        <f t="shared" si="15"/>
        <v>5048.9914049586778</v>
      </c>
      <c r="E42" s="14">
        <f t="shared" si="16"/>
        <v>6109.2699999999995</v>
      </c>
      <c r="F42" s="21">
        <f>IF(E42,E42/$E$46,"")</f>
        <v>1.2900306764141289E-2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5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5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4">
      <c r="A46" s="64" t="s">
        <v>0</v>
      </c>
      <c r="B46" s="16">
        <f>SUM(B34:B45)</f>
        <v>86</v>
      </c>
      <c r="C46" s="17">
        <f>SUM(C34:C45)</f>
        <v>1</v>
      </c>
      <c r="D46" s="18">
        <f>SUM(D34:D45)</f>
        <v>403518.71519834705</v>
      </c>
      <c r="E46" s="18">
        <f>SUM(E34:E45)</f>
        <v>473575.56000000006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5" customHeigh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1:21" s="25" customFormat="1" x14ac:dyDescent="0.35">
      <c r="B97" s="26"/>
      <c r="H97" s="26"/>
      <c r="N97" s="26"/>
    </row>
    <row r="98" spans="1:21" s="25" customFormat="1" x14ac:dyDescent="0.35">
      <c r="B98" s="26"/>
      <c r="H98" s="26"/>
      <c r="N98" s="26"/>
    </row>
    <row r="99" spans="1:21" s="25" customFormat="1" x14ac:dyDescent="0.35">
      <c r="B99" s="26"/>
      <c r="H99" s="26"/>
      <c r="N99" s="26"/>
    </row>
    <row r="100" spans="1:21" s="25" customFormat="1" x14ac:dyDescent="0.35">
      <c r="B100" s="26"/>
      <c r="H100" s="26"/>
      <c r="N100" s="26"/>
    </row>
    <row r="101" spans="1:21" s="25" customFormat="1" x14ac:dyDescent="0.35">
      <c r="B101" s="26"/>
      <c r="H101" s="26"/>
      <c r="N101" s="26"/>
    </row>
    <row r="102" spans="1:21" s="25" customFormat="1" x14ac:dyDescent="0.35">
      <c r="B102" s="26"/>
      <c r="H102" s="26"/>
      <c r="N102" s="26"/>
    </row>
    <row r="103" spans="1:21" s="25" customFormat="1" x14ac:dyDescent="0.35">
      <c r="B103" s="26"/>
      <c r="H103" s="26"/>
      <c r="N103" s="26"/>
    </row>
    <row r="104" spans="1:21" s="25" customFormat="1" x14ac:dyDescent="0.35">
      <c r="B104" s="26"/>
      <c r="H104" s="26"/>
      <c r="N104" s="26"/>
    </row>
    <row r="105" spans="1:21" s="25" customFormat="1" x14ac:dyDescent="0.35">
      <c r="B105" s="26"/>
      <c r="H105" s="26"/>
      <c r="N105" s="26"/>
    </row>
    <row r="106" spans="1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'2023 - CONTRACTACIÓ ANUAL'!Àrea_d'impressió</vt:lpstr>
      <vt:lpstr>'CONTRACTACIO 1r TR 2023'!Àrea_d'impressió</vt:lpstr>
      <vt:lpstr>'CONTRACTACIO 2n TR 2023'!Àrea_d'impressió</vt:lpstr>
      <vt:lpstr>'CONTRACTACIO 3r TR 2023'!Àrea_d'impressió</vt:lpstr>
      <vt:lpstr>'CONTRACTACIO 4t TR 2023'!Àrea_d'impressió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2024-04-03T07:31:53Z</dcterms:modified>
</cp:coreProperties>
</file>