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5" windowHeight="10905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ANUAL'!$A$31:$F$46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F44" i="5"/>
  <c r="D44" i="5"/>
  <c r="B44" i="5"/>
  <c r="C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K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E44" i="7" s="1"/>
  <c r="I23" i="7"/>
  <c r="D44" i="7" s="1"/>
  <c r="G23" i="7"/>
  <c r="B44" i="7" s="1"/>
  <c r="E23" i="7"/>
  <c r="D23" i="7"/>
  <c r="B23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E39" i="7" s="1"/>
  <c r="O18" i="7"/>
  <c r="AD18" i="7"/>
  <c r="E18" i="7"/>
  <c r="T18" i="7"/>
  <c r="Y18" i="7"/>
  <c r="Z18" i="7"/>
  <c r="J19" i="7"/>
  <c r="O19" i="7"/>
  <c r="E40" i="7" s="1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D42" i="7" s="1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D39" i="7" s="1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B39" i="7" s="1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 s="1"/>
  <c r="E25" i="6"/>
  <c r="O34" i="6" s="1"/>
  <c r="O25" i="6"/>
  <c r="P13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/>
  <c r="AC25" i="6"/>
  <c r="N39" i="6"/>
  <c r="G25" i="6"/>
  <c r="H23" i="6" s="1"/>
  <c r="B25" i="6"/>
  <c r="L34" i="6" s="1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4" i="6"/>
  <c r="M15" i="6"/>
  <c r="M16" i="6"/>
  <c r="M19" i="6"/>
  <c r="M21" i="6"/>
  <c r="M24" i="6"/>
  <c r="K16" i="6"/>
  <c r="K17" i="6"/>
  <c r="H16" i="6"/>
  <c r="H17" i="6"/>
  <c r="F15" i="6"/>
  <c r="F16" i="6"/>
  <c r="F17" i="6"/>
  <c r="F18" i="6"/>
  <c r="F19" i="6"/>
  <c r="F21" i="6"/>
  <c r="F2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25" i="5"/>
  <c r="P21" i="5" s="1"/>
  <c r="T25" i="5"/>
  <c r="O37" i="5"/>
  <c r="Y25" i="5"/>
  <c r="Z18" i="5"/>
  <c r="D25" i="5"/>
  <c r="N34" i="5"/>
  <c r="I25" i="5"/>
  <c r="N35" i="5" s="1"/>
  <c r="N25" i="5"/>
  <c r="N36" i="5" s="1"/>
  <c r="S25" i="5"/>
  <c r="N37" i="5"/>
  <c r="X25" i="5"/>
  <c r="N38" i="5"/>
  <c r="B25" i="5"/>
  <c r="L34" i="5"/>
  <c r="G25" i="5"/>
  <c r="H21" i="5" s="1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6" i="5"/>
  <c r="M17" i="5"/>
  <c r="M18" i="5"/>
  <c r="K16" i="5"/>
  <c r="K17" i="5"/>
  <c r="H16" i="5"/>
  <c r="H17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5" i="4" s="1"/>
  <c r="M19" i="4"/>
  <c r="M16" i="4"/>
  <c r="M17" i="4"/>
  <c r="M18" i="4"/>
  <c r="M24" i="4"/>
  <c r="J25" i="4"/>
  <c r="K20" i="4" s="1"/>
  <c r="K16" i="4"/>
  <c r="K17" i="4"/>
  <c r="I25" i="4"/>
  <c r="N35" i="4" s="1"/>
  <c r="G25" i="4"/>
  <c r="H23" i="4" s="1"/>
  <c r="H16" i="4"/>
  <c r="H17" i="4"/>
  <c r="E25" i="4"/>
  <c r="F20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4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 s="1"/>
  <c r="X25" i="1"/>
  <c r="N38" i="1"/>
  <c r="G25" i="1"/>
  <c r="H14" i="1" s="1"/>
  <c r="H22" i="1"/>
  <c r="L25" i="1"/>
  <c r="M15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0" i="1"/>
  <c r="P19" i="1"/>
  <c r="P18" i="1"/>
  <c r="P17" i="1"/>
  <c r="P15" i="1"/>
  <c r="M24" i="1"/>
  <c r="M21" i="1"/>
  <c r="M19" i="1"/>
  <c r="M18" i="1"/>
  <c r="M17" i="1"/>
  <c r="M16" i="1"/>
  <c r="K24" i="1"/>
  <c r="K19" i="1"/>
  <c r="K17" i="1"/>
  <c r="K16" i="1"/>
  <c r="K15" i="1"/>
  <c r="H19" i="1"/>
  <c r="H17" i="1"/>
  <c r="H15" i="1"/>
  <c r="C24" i="1"/>
  <c r="C21" i="1"/>
  <c r="C20" i="1"/>
  <c r="C19" i="1"/>
  <c r="C18" i="1"/>
  <c r="C25" i="1" s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F14" i="1"/>
  <c r="F15" i="1"/>
  <c r="F16" i="1"/>
  <c r="F25" i="1" s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F22" i="6"/>
  <c r="C22" i="6"/>
  <c r="R25" i="4"/>
  <c r="W25" i="1"/>
  <c r="F45" i="1"/>
  <c r="H19" i="6"/>
  <c r="M18" i="6"/>
  <c r="M13" i="6"/>
  <c r="P19" i="6"/>
  <c r="Z21" i="6"/>
  <c r="H22" i="6"/>
  <c r="O35" i="6"/>
  <c r="K22" i="6"/>
  <c r="AB25" i="6"/>
  <c r="AE25" i="6"/>
  <c r="AB25" i="5"/>
  <c r="M39" i="5"/>
  <c r="H22" i="5"/>
  <c r="O38" i="5"/>
  <c r="O35" i="5"/>
  <c r="K22" i="5"/>
  <c r="U25" i="5"/>
  <c r="M14" i="4"/>
  <c r="P21" i="4"/>
  <c r="AE25" i="4"/>
  <c r="H19" i="4"/>
  <c r="H22" i="4"/>
  <c r="K22" i="4"/>
  <c r="Z21" i="4"/>
  <c r="U25" i="4"/>
  <c r="AB25" i="4"/>
  <c r="L34" i="1"/>
  <c r="F20" i="1"/>
  <c r="O34" i="1"/>
  <c r="F13" i="1"/>
  <c r="C13" i="1"/>
  <c r="H16" i="1"/>
  <c r="H24" i="1"/>
  <c r="Z25" i="1"/>
  <c r="U25" i="1"/>
  <c r="X25" i="7"/>
  <c r="N39" i="7"/>
  <c r="Z18" i="6"/>
  <c r="C13" i="6"/>
  <c r="K15" i="6"/>
  <c r="R16" i="6"/>
  <c r="R25" i="6"/>
  <c r="U16" i="6"/>
  <c r="U13" i="6"/>
  <c r="U25" i="6"/>
  <c r="H18" i="6"/>
  <c r="H24" i="6"/>
  <c r="K19" i="6"/>
  <c r="K14" i="6"/>
  <c r="K18" i="6"/>
  <c r="K21" i="6"/>
  <c r="K13" i="6"/>
  <c r="T25" i="7"/>
  <c r="O37" i="7"/>
  <c r="F13" i="6"/>
  <c r="W19" i="6"/>
  <c r="W18" i="6"/>
  <c r="K24" i="6"/>
  <c r="F43" i="6"/>
  <c r="H24" i="5"/>
  <c r="K15" i="5"/>
  <c r="K18" i="5"/>
  <c r="K14" i="5"/>
  <c r="K21" i="5"/>
  <c r="P15" i="5"/>
  <c r="P18" i="5"/>
  <c r="P14" i="5"/>
  <c r="H15" i="5"/>
  <c r="K13" i="5"/>
  <c r="W18" i="5"/>
  <c r="W25" i="5"/>
  <c r="Z25" i="5"/>
  <c r="R16" i="5"/>
  <c r="R25" i="5"/>
  <c r="H20" i="5"/>
  <c r="K19" i="5"/>
  <c r="K20" i="5"/>
  <c r="C14" i="5"/>
  <c r="C13" i="5"/>
  <c r="F23" i="7"/>
  <c r="F43" i="5"/>
  <c r="AE21" i="5"/>
  <c r="AE20" i="5"/>
  <c r="C20" i="5"/>
  <c r="F21" i="5"/>
  <c r="F20" i="5"/>
  <c r="C43" i="6"/>
  <c r="S25" i="7"/>
  <c r="N37" i="7"/>
  <c r="V25" i="7"/>
  <c r="Y25" i="7"/>
  <c r="Z20" i="7"/>
  <c r="P15" i="4"/>
  <c r="F15" i="4"/>
  <c r="P14" i="4"/>
  <c r="P13" i="4"/>
  <c r="P18" i="4"/>
  <c r="H24" i="4"/>
  <c r="K19" i="4"/>
  <c r="K24" i="4"/>
  <c r="C14" i="4"/>
  <c r="F14" i="4"/>
  <c r="K21" i="4"/>
  <c r="AD25" i="7"/>
  <c r="O38" i="7"/>
  <c r="W17" i="4"/>
  <c r="O38" i="4"/>
  <c r="E38" i="7"/>
  <c r="Z17" i="4"/>
  <c r="C18" i="4"/>
  <c r="M13" i="4"/>
  <c r="W20" i="4"/>
  <c r="O36" i="4"/>
  <c r="P20" i="4"/>
  <c r="P18" i="7"/>
  <c r="F43" i="4"/>
  <c r="K22" i="7"/>
  <c r="Z14" i="7"/>
  <c r="B40" i="7"/>
  <c r="Q25" i="7"/>
  <c r="C24" i="7"/>
  <c r="B37" i="7"/>
  <c r="AC25" i="7"/>
  <c r="N38" i="7"/>
  <c r="D34" i="7"/>
  <c r="E37" i="7"/>
  <c r="D40" i="7"/>
  <c r="D38" i="7"/>
  <c r="B42" i="7"/>
  <c r="D45" i="7"/>
  <c r="E45" i="7"/>
  <c r="AA25" i="7"/>
  <c r="B45" i="7"/>
  <c r="D37" i="7"/>
  <c r="B38" i="7"/>
  <c r="R17" i="7"/>
  <c r="H22" i="7"/>
  <c r="F38" i="1"/>
  <c r="P17" i="7"/>
  <c r="P16" i="7"/>
  <c r="F37" i="4"/>
  <c r="Z16" i="7"/>
  <c r="P39" i="1"/>
  <c r="F37" i="1"/>
  <c r="M16" i="7"/>
  <c r="F43" i="1"/>
  <c r="F24" i="7"/>
  <c r="C22" i="7"/>
  <c r="C23" i="7"/>
  <c r="C40" i="1"/>
  <c r="Z25" i="6"/>
  <c r="Z25" i="4"/>
  <c r="F22" i="7"/>
  <c r="F40" i="1"/>
  <c r="C43" i="5"/>
  <c r="P39" i="5"/>
  <c r="P37" i="5"/>
  <c r="C25" i="5"/>
  <c r="AE25" i="5"/>
  <c r="C43" i="4"/>
  <c r="W25" i="4"/>
  <c r="C45" i="1"/>
  <c r="C37" i="1"/>
  <c r="P38" i="1"/>
  <c r="K24" i="7"/>
  <c r="W25" i="6"/>
  <c r="F37" i="6"/>
  <c r="C39" i="6"/>
  <c r="C37" i="6"/>
  <c r="F40" i="6"/>
  <c r="M37" i="6"/>
  <c r="P37" i="6"/>
  <c r="U13" i="7"/>
  <c r="U16" i="7"/>
  <c r="F45" i="6"/>
  <c r="M38" i="6"/>
  <c r="P38" i="6"/>
  <c r="F39" i="6"/>
  <c r="AB18" i="7"/>
  <c r="AB19" i="7"/>
  <c r="C40" i="6"/>
  <c r="C45" i="6"/>
  <c r="C45" i="5"/>
  <c r="F45" i="5"/>
  <c r="P38" i="5"/>
  <c r="M37" i="5"/>
  <c r="M38" i="5"/>
  <c r="AE20" i="7"/>
  <c r="L37" i="7"/>
  <c r="R16" i="7"/>
  <c r="C37" i="5"/>
  <c r="F37" i="5"/>
  <c r="F18" i="7"/>
  <c r="F21" i="7"/>
  <c r="F13" i="7"/>
  <c r="F25" i="5"/>
  <c r="M34" i="5"/>
  <c r="L39" i="7"/>
  <c r="W20" i="7"/>
  <c r="W25" i="7"/>
  <c r="P34" i="5"/>
  <c r="O39" i="7"/>
  <c r="Z21" i="7"/>
  <c r="Z25" i="7"/>
  <c r="AE18" i="7"/>
  <c r="AE21" i="7"/>
  <c r="AE17" i="7"/>
  <c r="C38" i="4"/>
  <c r="F38" i="4"/>
  <c r="F45" i="4"/>
  <c r="C45" i="4"/>
  <c r="K16" i="7"/>
  <c r="AB20" i="7"/>
  <c r="AB17" i="7"/>
  <c r="C18" i="7"/>
  <c r="C40" i="4"/>
  <c r="C13" i="7"/>
  <c r="R13" i="7"/>
  <c r="M18" i="7"/>
  <c r="F40" i="4"/>
  <c r="L38" i="7"/>
  <c r="H16" i="7"/>
  <c r="H24" i="7"/>
  <c r="P37" i="1"/>
  <c r="M38" i="1"/>
  <c r="F43" i="7"/>
  <c r="C38" i="7"/>
  <c r="C43" i="7"/>
  <c r="R25" i="7"/>
  <c r="U25" i="7"/>
  <c r="AE25" i="7"/>
  <c r="AB25" i="7"/>
  <c r="P37" i="4"/>
  <c r="P38" i="4"/>
  <c r="F38" i="7"/>
  <c r="M37" i="4"/>
  <c r="M38" i="4"/>
  <c r="F45" i="7"/>
  <c r="F37" i="7"/>
  <c r="C37" i="7"/>
  <c r="C45" i="7"/>
  <c r="M37" i="7"/>
  <c r="M39" i="7"/>
  <c r="P39" i="7"/>
  <c r="P38" i="7"/>
  <c r="P37" i="7"/>
  <c r="M38" i="7"/>
  <c r="P21" i="6" l="1"/>
  <c r="F20" i="6"/>
  <c r="C20" i="6"/>
  <c r="C25" i="6" s="1"/>
  <c r="B36" i="7"/>
  <c r="P14" i="6"/>
  <c r="E42" i="7"/>
  <c r="O36" i="6"/>
  <c r="M14" i="6"/>
  <c r="H21" i="6"/>
  <c r="E36" i="7"/>
  <c r="B46" i="6"/>
  <c r="C42" i="6" s="1"/>
  <c r="H14" i="6"/>
  <c r="H15" i="6"/>
  <c r="P20" i="6"/>
  <c r="P25" i="6" s="1"/>
  <c r="F14" i="6"/>
  <c r="O40" i="6"/>
  <c r="P34" i="6" s="1"/>
  <c r="C14" i="6"/>
  <c r="D46" i="6"/>
  <c r="K23" i="6"/>
  <c r="K25" i="6" s="1"/>
  <c r="H13" i="6"/>
  <c r="E46" i="6"/>
  <c r="H20" i="6"/>
  <c r="L35" i="6"/>
  <c r="L40" i="6" s="1"/>
  <c r="M34" i="6" s="1"/>
  <c r="M20" i="6"/>
  <c r="M25" i="6" s="1"/>
  <c r="N40" i="6"/>
  <c r="D25" i="7"/>
  <c r="N34" i="7" s="1"/>
  <c r="P19" i="5"/>
  <c r="P13" i="5"/>
  <c r="M15" i="5"/>
  <c r="M19" i="5"/>
  <c r="H19" i="5"/>
  <c r="P20" i="5"/>
  <c r="M20" i="5"/>
  <c r="H13" i="5"/>
  <c r="H18" i="5"/>
  <c r="L35" i="5"/>
  <c r="L40" i="5" s="1"/>
  <c r="M35" i="5" s="1"/>
  <c r="H14" i="5"/>
  <c r="L25" i="7"/>
  <c r="M21" i="7" s="1"/>
  <c r="M13" i="5"/>
  <c r="M21" i="5"/>
  <c r="E46" i="5"/>
  <c r="F40" i="5" s="1"/>
  <c r="B46" i="5"/>
  <c r="O36" i="5"/>
  <c r="O40" i="5" s="1"/>
  <c r="D46" i="5"/>
  <c r="K25" i="5"/>
  <c r="E34" i="7"/>
  <c r="N40" i="5"/>
  <c r="M20" i="4"/>
  <c r="M25" i="4" s="1"/>
  <c r="L36" i="4"/>
  <c r="M21" i="4"/>
  <c r="K15" i="4"/>
  <c r="H21" i="4"/>
  <c r="H20" i="4"/>
  <c r="K18" i="4"/>
  <c r="K14" i="4"/>
  <c r="H14" i="4"/>
  <c r="L35" i="4"/>
  <c r="L40" i="4" s="1"/>
  <c r="H13" i="4"/>
  <c r="H18" i="4"/>
  <c r="H15" i="4"/>
  <c r="K13" i="4"/>
  <c r="F36" i="4"/>
  <c r="D36" i="7"/>
  <c r="C20" i="4"/>
  <c r="C15" i="4"/>
  <c r="C25" i="4" s="1"/>
  <c r="B25" i="7"/>
  <c r="C14" i="7" s="1"/>
  <c r="P25" i="4"/>
  <c r="B34" i="7"/>
  <c r="E46" i="4"/>
  <c r="F42" i="4" s="1"/>
  <c r="B46" i="4"/>
  <c r="K23" i="4"/>
  <c r="D46" i="4"/>
  <c r="O35" i="4"/>
  <c r="N40" i="4"/>
  <c r="F25" i="4"/>
  <c r="E25" i="7"/>
  <c r="F14" i="7" s="1"/>
  <c r="E41" i="7"/>
  <c r="O34" i="4"/>
  <c r="P21" i="1"/>
  <c r="K21" i="1"/>
  <c r="H21" i="1"/>
  <c r="H23" i="1"/>
  <c r="P13" i="1"/>
  <c r="O25" i="7"/>
  <c r="M20" i="1"/>
  <c r="K20" i="1"/>
  <c r="D41" i="7"/>
  <c r="H13" i="1"/>
  <c r="H20" i="1"/>
  <c r="H18" i="1"/>
  <c r="B41" i="7"/>
  <c r="K18" i="1"/>
  <c r="G25" i="7"/>
  <c r="B46" i="1"/>
  <c r="C42" i="1" s="1"/>
  <c r="N25" i="7"/>
  <c r="N36" i="7" s="1"/>
  <c r="M13" i="1"/>
  <c r="K13" i="1"/>
  <c r="O35" i="1"/>
  <c r="O40" i="1" s="1"/>
  <c r="J25" i="7"/>
  <c r="B35" i="7"/>
  <c r="D46" i="1"/>
  <c r="D35" i="7"/>
  <c r="L36" i="1"/>
  <c r="M14" i="1"/>
  <c r="E35" i="7"/>
  <c r="P14" i="1"/>
  <c r="P25" i="1" s="1"/>
  <c r="E46" i="1"/>
  <c r="F42" i="1" s="1"/>
  <c r="I25" i="7"/>
  <c r="N35" i="7" s="1"/>
  <c r="N40" i="1"/>
  <c r="L35" i="1"/>
  <c r="F25" i="6" l="1"/>
  <c r="F34" i="6"/>
  <c r="F42" i="6"/>
  <c r="F36" i="6"/>
  <c r="C44" i="6"/>
  <c r="C36" i="6"/>
  <c r="C41" i="6"/>
  <c r="C35" i="6"/>
  <c r="C34" i="6"/>
  <c r="P35" i="6"/>
  <c r="P36" i="6"/>
  <c r="F35" i="6"/>
  <c r="M35" i="6"/>
  <c r="F41" i="6"/>
  <c r="F44" i="6"/>
  <c r="H25" i="6"/>
  <c r="M36" i="6"/>
  <c r="P25" i="5"/>
  <c r="P14" i="7"/>
  <c r="P19" i="7"/>
  <c r="M20" i="7"/>
  <c r="M14" i="7"/>
  <c r="L36" i="7"/>
  <c r="M13" i="7"/>
  <c r="M25" i="5"/>
  <c r="M15" i="7"/>
  <c r="M19" i="7"/>
  <c r="K15" i="7"/>
  <c r="K19" i="7"/>
  <c r="H15" i="7"/>
  <c r="H19" i="7"/>
  <c r="C36" i="5"/>
  <c r="C40" i="5"/>
  <c r="C42" i="5"/>
  <c r="F39" i="5"/>
  <c r="F41" i="5"/>
  <c r="H25" i="5"/>
  <c r="C35" i="5"/>
  <c r="C41" i="5"/>
  <c r="F34" i="5"/>
  <c r="C39" i="5"/>
  <c r="F42" i="5"/>
  <c r="F36" i="5"/>
  <c r="C34" i="5"/>
  <c r="F35" i="5"/>
  <c r="P36" i="5"/>
  <c r="P35" i="5"/>
  <c r="M36" i="5"/>
  <c r="M40" i="5" s="1"/>
  <c r="C41" i="4"/>
  <c r="C42" i="4"/>
  <c r="H25" i="4"/>
  <c r="F35" i="4"/>
  <c r="F39" i="4"/>
  <c r="K25" i="4"/>
  <c r="C39" i="4"/>
  <c r="O34" i="7"/>
  <c r="F15" i="7"/>
  <c r="L34" i="7"/>
  <c r="C15" i="7"/>
  <c r="C44" i="4"/>
  <c r="C20" i="7"/>
  <c r="C36" i="4"/>
  <c r="C35" i="4"/>
  <c r="C34" i="4"/>
  <c r="F41" i="4"/>
  <c r="F34" i="4"/>
  <c r="F44" i="4"/>
  <c r="P15" i="7"/>
  <c r="M34" i="4"/>
  <c r="M36" i="4"/>
  <c r="M35" i="4"/>
  <c r="D46" i="7"/>
  <c r="O40" i="4"/>
  <c r="P34" i="4" s="1"/>
  <c r="F20" i="7"/>
  <c r="O36" i="7"/>
  <c r="P21" i="7"/>
  <c r="N40" i="7"/>
  <c r="K23" i="7"/>
  <c r="K21" i="7"/>
  <c r="H20" i="7"/>
  <c r="H21" i="7"/>
  <c r="H18" i="7"/>
  <c r="H25" i="1"/>
  <c r="F41" i="1"/>
  <c r="F44" i="1"/>
  <c r="C41" i="1"/>
  <c r="C44" i="1"/>
  <c r="H23" i="7"/>
  <c r="P13" i="7"/>
  <c r="P20" i="7"/>
  <c r="B46" i="7"/>
  <c r="C40" i="7" s="1"/>
  <c r="K18" i="7"/>
  <c r="K20" i="7"/>
  <c r="K25" i="1"/>
  <c r="K14" i="7"/>
  <c r="P36" i="1"/>
  <c r="P34" i="1"/>
  <c r="C35" i="1"/>
  <c r="F34" i="1"/>
  <c r="F39" i="1"/>
  <c r="C36" i="1"/>
  <c r="C39" i="1"/>
  <c r="L40" i="1"/>
  <c r="C34" i="1"/>
  <c r="H14" i="7"/>
  <c r="H13" i="7"/>
  <c r="L35" i="7"/>
  <c r="M25" i="1"/>
  <c r="O35" i="7"/>
  <c r="K13" i="7"/>
  <c r="E46" i="7"/>
  <c r="F40" i="7" s="1"/>
  <c r="P35" i="1"/>
  <c r="F36" i="1"/>
  <c r="F35" i="1"/>
  <c r="C46" i="6" l="1"/>
  <c r="P40" i="6"/>
  <c r="F46" i="6"/>
  <c r="C25" i="7"/>
  <c r="M40" i="6"/>
  <c r="L40" i="7"/>
  <c r="M34" i="7" s="1"/>
  <c r="M25" i="7"/>
  <c r="C46" i="5"/>
  <c r="F46" i="5"/>
  <c r="P40" i="5"/>
  <c r="C46" i="4"/>
  <c r="F25" i="7"/>
  <c r="O40" i="7"/>
  <c r="P34" i="7" s="1"/>
  <c r="F46" i="4"/>
  <c r="M40" i="4"/>
  <c r="P35" i="4"/>
  <c r="P36" i="4"/>
  <c r="K25" i="7"/>
  <c r="P25" i="7"/>
  <c r="F44" i="7"/>
  <c r="F42" i="7"/>
  <c r="C34" i="7"/>
  <c r="C42" i="7"/>
  <c r="P40" i="1"/>
  <c r="H25" i="7"/>
  <c r="C39" i="7"/>
  <c r="C44" i="7"/>
  <c r="C36" i="7"/>
  <c r="C35" i="7"/>
  <c r="C41" i="7"/>
  <c r="C46" i="1"/>
  <c r="F39" i="7"/>
  <c r="F41" i="7"/>
  <c r="M36" i="1"/>
  <c r="M34" i="1"/>
  <c r="M35" i="1"/>
  <c r="F36" i="7"/>
  <c r="F34" i="7"/>
  <c r="F35" i="7"/>
  <c r="F46" i="1"/>
  <c r="P35" i="7" l="1"/>
  <c r="M36" i="7"/>
  <c r="M35" i="7"/>
  <c r="P36" i="7"/>
  <c r="P40" i="4"/>
  <c r="C46" i="7"/>
  <c r="M40" i="1"/>
  <c r="F46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<sst xmlns="http://schemas.openxmlformats.org/spreadsheetml/2006/main" count="457" uniqueCount="62">
  <si>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</si>
  <si>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</si>
  <si>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</si>
  <si>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</si>
  <si>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</si>
  <si>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</si>
  <si>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</si>
  <si>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</si>
  <si>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</si>
  <si>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</si>
  <si>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</si>
  <si>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</si>
  <si>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</si>
  <si>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</si>
  <si>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</si>
  <si>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</si>
  <si>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</si>
  <si>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</si>
  <si>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</si>
  <si>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</si>
  <si>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</si>
  <si>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</si>
  <si>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</si>
  <si>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</si>
  <si>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</si>
  <si>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</si>
  <si>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</si>
  <si>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</si>
  <si>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</si>
  <si>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</si>
  <si>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</si>
  <si>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</si>
  <si>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</si>
  <si>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</si>
  <si>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</si>
  <si>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</si>
  <si>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</si>
  <si>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</si>
  <si>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</si>
  <si>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</si>
  <si>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</si>
  <si>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</si>
  <si>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</si>
  <si>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</si>
  <si>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</si>
  <si>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</si>
  <si>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</si>
  <si>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</si>
  <si>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</si>
  <si>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</si>
  <si>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</si>
  <si>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</si>
  <si>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</si>
  <si>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</si>
  <si>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</si>
  <si>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</si>
  <si>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</si>
  <si>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</si>
  <si>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</si>
  <si>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</si>
  <si>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</si>
  <si>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INSTITUT MUNICIPAL DE PARCS I JARDINS (IMPJ)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</si>
</sst>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37</c:v>
                </c:pt>
                <c:pt idx="1">
                  <c:v>15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102</c:v>
                </c:pt>
                <c:pt idx="8">
                  <c:v>373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15074393.690000001</c:v>
                </c:pt>
                <c:pt idx="1">
                  <c:v>825277.76</c:v>
                </c:pt>
                <c:pt idx="2">
                  <c:v>365624.62</c:v>
                </c:pt>
                <c:pt idx="3">
                  <c:v>0</c:v>
                </c:pt>
                <c:pt idx="4">
                  <c:v>0</c:v>
                </c:pt>
                <c:pt idx="5">
                  <c:v>994399.13</c:v>
                </c:pt>
                <c:pt idx="6">
                  <c:v>191742.2</c:v>
                </c:pt>
                <c:pt idx="7">
                  <c:v>624230.32000000007</c:v>
                </c:pt>
                <c:pt idx="8">
                  <c:v>170001.63</c:v>
                </c:pt>
                <c:pt idx="9">
                  <c:v>0</c:v>
                </c:pt>
                <c:pt idx="10">
                  <c:v>16565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7</c:v>
                </c:pt>
                <c:pt idx="1">
                  <c:v>224</c:v>
                </c:pt>
                <c:pt idx="2">
                  <c:v>319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268609.67</c:v>
                </c:pt>
                <c:pt idx="1">
                  <c:v>12884267.1</c:v>
                </c:pt>
                <c:pt idx="2">
                  <c:v>5109357.580000001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70" zoomScaleNormal="70" workbookViewId="0">
      <selection activeCell="A36" sqref="A36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45126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6</v>
      </c>
      <c r="H13" s="20">
        <f t="shared" ref="H13:H24" si="2">IF(G13,G13/$G$25,"")</f>
        <v>9.6774193548387094E-2</v>
      </c>
      <c r="I13" s="4">
        <v>1517148.23</v>
      </c>
      <c r="J13" s="5">
        <v>1786310.96</v>
      </c>
      <c r="K13" s="21">
        <f t="shared" ref="K13:K24" si="3">IF(J13,J13/$J$25,"")</f>
        <v>0.85061538381173007</v>
      </c>
      <c r="L13" s="1">
        <v>3</v>
      </c>
      <c r="M13" s="20">
        <f t="shared" ref="M13:M24" si="4">IF(L13,L13/$L$25,"")</f>
        <v>4.6153846153846156E-2</v>
      </c>
      <c r="N13" s="4">
        <v>2101513.04</v>
      </c>
      <c r="O13" s="5">
        <v>2424830.7799999998</v>
      </c>
      <c r="P13" s="21">
        <f t="shared" ref="P13:P24" si="5">IF(O13,O13/$O$25,"")</f>
        <v>0.9464369023272966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6.4516129032258063E-2</v>
      </c>
      <c r="I14" s="6">
        <v>122741</v>
      </c>
      <c r="J14" s="7">
        <v>144189.98000000001</v>
      </c>
      <c r="K14" s="21">
        <f t="shared" si="3"/>
        <v>6.8661178219219854E-2</v>
      </c>
      <c r="L14" s="2">
        <v>2</v>
      </c>
      <c r="M14" s="20">
        <f t="shared" si="4"/>
        <v>3.0769230769230771E-2</v>
      </c>
      <c r="N14" s="6">
        <v>78614.259999999995</v>
      </c>
      <c r="O14" s="7">
        <v>95123.26</v>
      </c>
      <c r="P14" s="21">
        <f t="shared" si="5"/>
        <v>3.7127606708157193E-2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1.5384615384615385E-2</v>
      </c>
      <c r="N15" s="6">
        <v>14179.5</v>
      </c>
      <c r="O15" s="7">
        <v>17157.2</v>
      </c>
      <c r="P15" s="21">
        <f t="shared" si="5"/>
        <v>6.6966352268960786E-3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1.6129032258064516E-2</v>
      </c>
      <c r="I18" s="69">
        <v>19893</v>
      </c>
      <c r="J18" s="70">
        <v>24070.53</v>
      </c>
      <c r="K18" s="67">
        <f t="shared" si="3"/>
        <v>1.1462037446437525E-2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1</v>
      </c>
      <c r="D20" s="69">
        <v>16877.060000000001</v>
      </c>
      <c r="E20" s="70">
        <v>20421.240000000002</v>
      </c>
      <c r="F20" s="21">
        <f t="shared" si="1"/>
        <v>1</v>
      </c>
      <c r="G20" s="68">
        <v>18</v>
      </c>
      <c r="H20" s="66">
        <f t="shared" si="2"/>
        <v>0.29032258064516131</v>
      </c>
      <c r="I20" s="69">
        <v>97723.31</v>
      </c>
      <c r="J20" s="70">
        <v>117156.06</v>
      </c>
      <c r="K20" s="67">
        <f t="shared" si="3"/>
        <v>5.5788017413703872E-2</v>
      </c>
      <c r="L20" s="68">
        <v>3</v>
      </c>
      <c r="M20" s="66">
        <f t="shared" si="4"/>
        <v>4.6153846153846156E-2</v>
      </c>
      <c r="N20" s="69">
        <v>2875.94</v>
      </c>
      <c r="O20" s="70">
        <v>3479.89</v>
      </c>
      <c r="P20" s="67">
        <f t="shared" si="5"/>
        <v>1.3582375888678451E-3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32</v>
      </c>
      <c r="H21" s="20">
        <f t="shared" si="2"/>
        <v>0.5161290322580645</v>
      </c>
      <c r="I21" s="98">
        <v>21127.64</v>
      </c>
      <c r="J21" s="98">
        <v>23809.4</v>
      </c>
      <c r="K21" s="21">
        <f t="shared" si="3"/>
        <v>1.1337691125920769E-2</v>
      </c>
      <c r="L21" s="2">
        <v>56</v>
      </c>
      <c r="M21" s="20">
        <f t="shared" si="4"/>
        <v>0.86153846153846159</v>
      </c>
      <c r="N21" s="6">
        <v>18217.53</v>
      </c>
      <c r="O21" s="7">
        <v>21471.67</v>
      </c>
      <c r="P21" s="21">
        <f t="shared" si="5"/>
        <v>8.3806181487823019E-3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</v>
      </c>
      <c r="H23" s="20">
        <f t="shared" si="2"/>
        <v>1.6129032258064516E-2</v>
      </c>
      <c r="I23" s="98">
        <v>4485</v>
      </c>
      <c r="J23" s="98">
        <v>4485</v>
      </c>
      <c r="K23" s="21">
        <f t="shared" si="3"/>
        <v>2.1356919829880064E-3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16877.060000000001</v>
      </c>
      <c r="E25" s="18">
        <f t="shared" si="12"/>
        <v>20421.240000000002</v>
      </c>
      <c r="F25" s="19">
        <f t="shared" si="12"/>
        <v>1</v>
      </c>
      <c r="G25" s="16">
        <f t="shared" si="12"/>
        <v>62</v>
      </c>
      <c r="H25" s="17">
        <f t="shared" si="12"/>
        <v>1</v>
      </c>
      <c r="I25" s="18">
        <f t="shared" si="12"/>
        <v>1783118.18</v>
      </c>
      <c r="J25" s="18">
        <f t="shared" si="12"/>
        <v>2100021.9299999997</v>
      </c>
      <c r="K25" s="19">
        <f t="shared" si="12"/>
        <v>1</v>
      </c>
      <c r="L25" s="16">
        <f t="shared" si="12"/>
        <v>65</v>
      </c>
      <c r="M25" s="17">
        <f t="shared" si="12"/>
        <v>1</v>
      </c>
      <c r="N25" s="18">
        <f t="shared" si="12"/>
        <v>2215400.2699999996</v>
      </c>
      <c r="O25" s="18">
        <f t="shared" si="12"/>
        <v>2562062.7999999998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6" t="s">
        <v>56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9</v>
      </c>
      <c r="C34" s="8">
        <f t="shared" ref="C34:C43" si="14">IF(B34,B34/$B$46,"")</f>
        <v>7.03125E-2</v>
      </c>
      <c r="D34" s="10">
        <f t="shared" ref="D34:D45" si="15">D13+I13+N13+S13+AC13+X13</f>
        <v>3618661.27</v>
      </c>
      <c r="E34" s="11">
        <f t="shared" ref="E34:E45" si="16">E13+J13+O13+T13+AD13+Y13</f>
        <v>4211141.74</v>
      </c>
      <c r="F34" s="21">
        <f t="shared" ref="F34:F43" si="17">IF(E34,E34/$E$46,"")</f>
        <v>0.8993350498600643</v>
      </c>
      <c r="J34" s="150" t="s">
        <v>3</v>
      </c>
      <c r="K34" s="151"/>
      <c r="L34" s="57">
        <f>B25</f>
        <v>1</v>
      </c>
      <c r="M34" s="8">
        <f t="shared" ref="M34:M39" si="18">IF(L34,L34/$L$40,"")</f>
        <v>7.8125E-3</v>
      </c>
      <c r="N34" s="58">
        <f>D25</f>
        <v>16877.060000000001</v>
      </c>
      <c r="O34" s="58">
        <f>E25</f>
        <v>20421.240000000002</v>
      </c>
      <c r="P34" s="59">
        <f t="shared" ref="P34:P39" si="19">IF(O34,O34/$O$40,"")</f>
        <v>4.3611775683438164E-3</v>
      </c>
    </row>
    <row r="35" spans="1:33" s="25" customFormat="1" ht="30" customHeight="1" x14ac:dyDescent="0.25">
      <c r="A35" s="43" t="s">
        <v>18</v>
      </c>
      <c r="B35" s="12">
        <f t="shared" si="13"/>
        <v>6</v>
      </c>
      <c r="C35" s="8">
        <f t="shared" si="14"/>
        <v>4.6875E-2</v>
      </c>
      <c r="D35" s="13">
        <f t="shared" si="15"/>
        <v>201355.26</v>
      </c>
      <c r="E35" s="14">
        <f t="shared" si="16"/>
        <v>239313.24</v>
      </c>
      <c r="F35" s="21">
        <f t="shared" si="17"/>
        <v>5.1107941246255346E-2</v>
      </c>
      <c r="J35" s="146" t="s">
        <v>1</v>
      </c>
      <c r="K35" s="147"/>
      <c r="L35" s="60">
        <f>G25</f>
        <v>62</v>
      </c>
      <c r="M35" s="8">
        <f t="shared" si="18"/>
        <v>0.484375</v>
      </c>
      <c r="N35" s="61">
        <f>I25</f>
        <v>1783118.18</v>
      </c>
      <c r="O35" s="61">
        <f>J25</f>
        <v>2100021.9299999997</v>
      </c>
      <c r="P35" s="59">
        <f t="shared" si="19"/>
        <v>0.44848248853380529</v>
      </c>
    </row>
    <row r="36" spans="1:33" ht="30" customHeight="1" x14ac:dyDescent="0.25">
      <c r="A36" s="43" t="s">
        <v>19</v>
      </c>
      <c r="B36" s="12">
        <f t="shared" si="13"/>
        <v>1</v>
      </c>
      <c r="C36" s="8">
        <f t="shared" si="14"/>
        <v>7.8125E-3</v>
      </c>
      <c r="D36" s="13">
        <f t="shared" si="15"/>
        <v>14179.5</v>
      </c>
      <c r="E36" s="14">
        <f t="shared" si="16"/>
        <v>17157.2</v>
      </c>
      <c r="F36" s="21">
        <f t="shared" si="17"/>
        <v>3.6641063801996594E-3</v>
      </c>
      <c r="G36" s="25"/>
      <c r="J36" s="146" t="s">
        <v>2</v>
      </c>
      <c r="K36" s="147"/>
      <c r="L36" s="60">
        <f>L25</f>
        <v>65</v>
      </c>
      <c r="M36" s="8">
        <f t="shared" si="18"/>
        <v>0.5078125</v>
      </c>
      <c r="N36" s="61">
        <f>N25</f>
        <v>2215400.2699999996</v>
      </c>
      <c r="O36" s="61">
        <f>O25</f>
        <v>2562062.7999999998</v>
      </c>
      <c r="P36" s="59">
        <f t="shared" si="19"/>
        <v>0.5471563338978509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7.8125E-3</v>
      </c>
      <c r="D39" s="13">
        <f t="shared" si="15"/>
        <v>19893</v>
      </c>
      <c r="E39" s="22">
        <f t="shared" si="16"/>
        <v>24070.53</v>
      </c>
      <c r="F39" s="21">
        <f t="shared" si="17"/>
        <v>5.1405230776459618E-3</v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8" t="s">
        <v>0</v>
      </c>
      <c r="K40" s="149"/>
      <c r="L40" s="83">
        <f>SUM(L34:L39)</f>
        <v>128</v>
      </c>
      <c r="M40" s="17">
        <f>SUM(M34:M39)</f>
        <v>1</v>
      </c>
      <c r="N40" s="84">
        <f>SUM(N34:N39)</f>
        <v>4015395.51</v>
      </c>
      <c r="O40" s="85">
        <f>SUM(O34:O39)</f>
        <v>4682505.97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22</v>
      </c>
      <c r="C41" s="8">
        <f t="shared" si="14"/>
        <v>0.171875</v>
      </c>
      <c r="D41" s="13">
        <f t="shared" si="15"/>
        <v>117476.31</v>
      </c>
      <c r="E41" s="23">
        <f t="shared" si="16"/>
        <v>141057.19</v>
      </c>
      <c r="F41" s="21">
        <f t="shared" si="17"/>
        <v>3.0124294748096168E-2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50</v>
      </c>
      <c r="B42" s="12">
        <f t="shared" si="13"/>
        <v>88</v>
      </c>
      <c r="C42" s="8">
        <f t="shared" si="14"/>
        <v>0.6875</v>
      </c>
      <c r="D42" s="13">
        <f t="shared" si="15"/>
        <v>39345.17</v>
      </c>
      <c r="E42" s="14">
        <f t="shared" si="16"/>
        <v>45281.07</v>
      </c>
      <c r="F42" s="21">
        <f t="shared" si="17"/>
        <v>9.6702642324661015E-3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1</v>
      </c>
      <c r="C44" s="8">
        <f t="shared" ref="C44" si="20">IF(B44,B44/$B$46,"")</f>
        <v>7.8125E-3</v>
      </c>
      <c r="D44" s="13">
        <f t="shared" si="15"/>
        <v>4485</v>
      </c>
      <c r="E44" s="14">
        <f t="shared" si="16"/>
        <v>4485</v>
      </c>
      <c r="F44" s="21">
        <f t="shared" ref="F44" si="21">IF(E44,E44/$E$46,"")</f>
        <v>9.5782045527215815E-4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128</v>
      </c>
      <c r="C46" s="17">
        <f>SUM(C34:C45)</f>
        <v>1</v>
      </c>
      <c r="D46" s="18">
        <f>SUM(D34:D45)</f>
        <v>4015395.5100000002</v>
      </c>
      <c r="E46" s="18">
        <f>SUM(E34:E45)</f>
        <v>4682505.9700000016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4" zoomScale="80" zoomScaleNormal="80" workbookViewId="0">
      <selection activeCell="O21" activeCellId="1" sqref="J21 O21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45126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DE PARCS I JARDINS (IMPJ)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1" si="2">IF(G13,G13/$G$25,"")</f>
        <v>7.0422535211267609E-2</v>
      </c>
      <c r="I13" s="4">
        <v>2105434.9</v>
      </c>
      <c r="J13" s="5">
        <v>2547576.2400000002</v>
      </c>
      <c r="K13" s="21">
        <f t="shared" ref="K13:K21" si="3">IF(J13,J13/$J$25,"")</f>
        <v>0.78856951817881882</v>
      </c>
      <c r="L13" s="1">
        <v>3</v>
      </c>
      <c r="M13" s="20">
        <f t="shared" ref="M13:M21" si="4">IF(L13,L13/$L$25,"")</f>
        <v>3.125E-2</v>
      </c>
      <c r="N13" s="4">
        <v>1215345.3600000001</v>
      </c>
      <c r="O13" s="5">
        <v>1470567.89</v>
      </c>
      <c r="P13" s="21">
        <f t="shared" ref="P13:P21" si="5">IF(O13,O13/$O$25,"")</f>
        <v>0.89586001777406576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2.8169014084507043E-2</v>
      </c>
      <c r="I14" s="6">
        <v>69488.47</v>
      </c>
      <c r="J14" s="7">
        <v>84081.05</v>
      </c>
      <c r="K14" s="21">
        <f t="shared" si="3"/>
        <v>2.602620955770461E-2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>
        <v>1</v>
      </c>
      <c r="C15" s="20">
        <f t="shared" si="0"/>
        <v>0.5</v>
      </c>
      <c r="D15" s="6">
        <v>59031.55</v>
      </c>
      <c r="E15" s="7">
        <v>71428.17</v>
      </c>
      <c r="F15" s="21">
        <f t="shared" si="1"/>
        <v>0.87363242994922452</v>
      </c>
      <c r="G15" s="2">
        <v>3</v>
      </c>
      <c r="H15" s="20">
        <f t="shared" si="2"/>
        <v>4.2253521126760563E-2</v>
      </c>
      <c r="I15" s="6">
        <v>60609.77</v>
      </c>
      <c r="J15" s="7">
        <v>73337.820000000007</v>
      </c>
      <c r="K15" s="21">
        <f t="shared" si="3"/>
        <v>2.2700780637554128E-2</v>
      </c>
      <c r="L15" s="2">
        <v>4</v>
      </c>
      <c r="M15" s="20">
        <f t="shared" si="4"/>
        <v>4.1666666666666664E-2</v>
      </c>
      <c r="N15" s="6">
        <v>97611.95</v>
      </c>
      <c r="O15" s="7">
        <v>118110.46</v>
      </c>
      <c r="P15" s="21">
        <f t="shared" si="5"/>
        <v>7.1952093823361735E-2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1.4084507042253521E-2</v>
      </c>
      <c r="I18" s="69">
        <v>321254.84000000003</v>
      </c>
      <c r="J18" s="70">
        <v>353380.32</v>
      </c>
      <c r="K18" s="67">
        <f t="shared" si="3"/>
        <v>0.10938434120278842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0.5</v>
      </c>
      <c r="D20" s="69">
        <v>8538.69</v>
      </c>
      <c r="E20" s="70">
        <v>10331.81</v>
      </c>
      <c r="F20" s="21">
        <f t="shared" si="1"/>
        <v>0.12636757005077545</v>
      </c>
      <c r="G20" s="68">
        <v>22</v>
      </c>
      <c r="H20" s="66">
        <f t="shared" si="2"/>
        <v>0.30985915492957744</v>
      </c>
      <c r="I20" s="69">
        <v>112352.04</v>
      </c>
      <c r="J20" s="70">
        <v>135149.47</v>
      </c>
      <c r="K20" s="21">
        <f t="shared" si="3"/>
        <v>4.1833783329688581E-2</v>
      </c>
      <c r="L20" s="68">
        <v>6</v>
      </c>
      <c r="M20" s="66">
        <f t="shared" si="4"/>
        <v>6.25E-2</v>
      </c>
      <c r="N20" s="69">
        <v>18661.919999999998</v>
      </c>
      <c r="O20" s="70">
        <v>22580.93</v>
      </c>
      <c r="P20" s="67">
        <f t="shared" si="5"/>
        <v>1.3756149912368164E-2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37</v>
      </c>
      <c r="H21" s="20">
        <f t="shared" si="2"/>
        <v>0.52112676056338025</v>
      </c>
      <c r="I21" s="6">
        <v>23585.33</v>
      </c>
      <c r="J21" s="7">
        <v>27304.97</v>
      </c>
      <c r="K21" s="21">
        <f t="shared" si="3"/>
        <v>8.4519029101900803E-3</v>
      </c>
      <c r="L21" s="2">
        <v>83</v>
      </c>
      <c r="M21" s="20">
        <f t="shared" si="4"/>
        <v>0.86458333333333337</v>
      </c>
      <c r="N21" s="6">
        <v>25145.4</v>
      </c>
      <c r="O21" s="7">
        <v>30255.98</v>
      </c>
      <c r="P21" s="21">
        <f t="shared" si="5"/>
        <v>1.8431738490204474E-2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1</v>
      </c>
      <c r="H23" s="20">
        <f t="shared" si="13"/>
        <v>1.4084507042253521E-2</v>
      </c>
      <c r="I23" s="6">
        <v>9800</v>
      </c>
      <c r="J23" s="7">
        <v>9800</v>
      </c>
      <c r="K23" s="21">
        <f t="shared" si="14"/>
        <v>3.0334641832553849E-3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2</v>
      </c>
      <c r="C25" s="17">
        <f t="shared" si="32"/>
        <v>1</v>
      </c>
      <c r="D25" s="18">
        <f t="shared" si="32"/>
        <v>67570.240000000005</v>
      </c>
      <c r="E25" s="18">
        <f t="shared" si="32"/>
        <v>81759.98</v>
      </c>
      <c r="F25" s="19">
        <f t="shared" si="32"/>
        <v>1</v>
      </c>
      <c r="G25" s="16">
        <f t="shared" si="32"/>
        <v>71</v>
      </c>
      <c r="H25" s="17">
        <f t="shared" si="32"/>
        <v>1</v>
      </c>
      <c r="I25" s="18">
        <f t="shared" si="32"/>
        <v>2702525.35</v>
      </c>
      <c r="J25" s="18">
        <f t="shared" si="32"/>
        <v>3230629.87</v>
      </c>
      <c r="K25" s="19">
        <f t="shared" si="32"/>
        <v>0.99999999999999989</v>
      </c>
      <c r="L25" s="16">
        <f t="shared" si="32"/>
        <v>96</v>
      </c>
      <c r="M25" s="17">
        <f t="shared" si="32"/>
        <v>1</v>
      </c>
      <c r="N25" s="18">
        <f t="shared" si="32"/>
        <v>1356764.63</v>
      </c>
      <c r="O25" s="18">
        <f t="shared" si="32"/>
        <v>1641515.2599999998</v>
      </c>
      <c r="P25" s="19">
        <f t="shared" si="32"/>
        <v>1.0000000000000002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customHeight="1" x14ac:dyDescent="0.25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8</v>
      </c>
      <c r="C34" s="8">
        <f t="shared" ref="C34:C45" si="34">IF(B34,B34/$B$46,"")</f>
        <v>4.7337278106508875E-2</v>
      </c>
      <c r="D34" s="10">
        <f t="shared" ref="D34:D45" si="35">D13+I13+N13+S13+AC13+X13</f>
        <v>3320780.26</v>
      </c>
      <c r="E34" s="11">
        <f t="shared" ref="E34:E45" si="36">E13+J13+O13+T13+AD13+Y13</f>
        <v>4018144.13</v>
      </c>
      <c r="F34" s="21">
        <f t="shared" ref="F34:F42" si="37">IF(E34,E34/$E$46,"")</f>
        <v>0.81110639803918239</v>
      </c>
      <c r="J34" s="150" t="s">
        <v>3</v>
      </c>
      <c r="K34" s="151"/>
      <c r="L34" s="57">
        <f>B25</f>
        <v>2</v>
      </c>
      <c r="M34" s="8">
        <f t="shared" ref="M34:M39" si="38">IF(L34,L34/$L$40,"")</f>
        <v>1.1834319526627219E-2</v>
      </c>
      <c r="N34" s="58">
        <f>D25</f>
        <v>67570.240000000005</v>
      </c>
      <c r="O34" s="58">
        <f>E25</f>
        <v>81759.98</v>
      </c>
      <c r="P34" s="59">
        <f t="shared" ref="P34:P39" si="39">IF(O34,O34/$O$40,"")</f>
        <v>1.6504147371526865E-2</v>
      </c>
    </row>
    <row r="35" spans="1:33" s="25" customFormat="1" ht="30" customHeight="1" x14ac:dyDescent="0.25">
      <c r="A35" s="43" t="s">
        <v>18</v>
      </c>
      <c r="B35" s="12">
        <f t="shared" si="33"/>
        <v>2</v>
      </c>
      <c r="C35" s="8">
        <f t="shared" si="34"/>
        <v>1.1834319526627219E-2</v>
      </c>
      <c r="D35" s="13">
        <f t="shared" si="35"/>
        <v>69488.47</v>
      </c>
      <c r="E35" s="14">
        <f t="shared" si="36"/>
        <v>84081.05</v>
      </c>
      <c r="F35" s="21">
        <f t="shared" si="37"/>
        <v>1.6972680770625418E-2</v>
      </c>
      <c r="J35" s="146" t="s">
        <v>1</v>
      </c>
      <c r="K35" s="147"/>
      <c r="L35" s="60">
        <f>G25</f>
        <v>71</v>
      </c>
      <c r="M35" s="8">
        <f t="shared" si="38"/>
        <v>0.42011834319526625</v>
      </c>
      <c r="N35" s="61">
        <f>I25</f>
        <v>2702525.35</v>
      </c>
      <c r="O35" s="61">
        <f>J25</f>
        <v>3230629.87</v>
      </c>
      <c r="P35" s="59">
        <f t="shared" si="39"/>
        <v>0.65213802005989585</v>
      </c>
    </row>
    <row r="36" spans="1:33" ht="30" customHeight="1" x14ac:dyDescent="0.25">
      <c r="A36" s="43" t="s">
        <v>19</v>
      </c>
      <c r="B36" s="12">
        <f t="shared" si="33"/>
        <v>8</v>
      </c>
      <c r="C36" s="8">
        <f t="shared" si="34"/>
        <v>4.7337278106508875E-2</v>
      </c>
      <c r="D36" s="13">
        <f t="shared" si="35"/>
        <v>217253.27000000002</v>
      </c>
      <c r="E36" s="14">
        <f t="shared" si="36"/>
        <v>262876.45</v>
      </c>
      <c r="F36" s="21">
        <f t="shared" si="37"/>
        <v>5.3064490369295746E-2</v>
      </c>
      <c r="G36" s="25"/>
      <c r="J36" s="146" t="s">
        <v>2</v>
      </c>
      <c r="K36" s="147"/>
      <c r="L36" s="60">
        <f>L25</f>
        <v>96</v>
      </c>
      <c r="M36" s="8">
        <f t="shared" si="38"/>
        <v>0.56804733727810652</v>
      </c>
      <c r="N36" s="61">
        <f>N25</f>
        <v>1356764.63</v>
      </c>
      <c r="O36" s="61">
        <f>O25</f>
        <v>1641515.2599999998</v>
      </c>
      <c r="P36" s="59">
        <f t="shared" si="39"/>
        <v>0.33135783256857737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1</v>
      </c>
      <c r="C39" s="8">
        <f t="shared" si="34"/>
        <v>5.9171597633136093E-3</v>
      </c>
      <c r="D39" s="13">
        <f t="shared" si="35"/>
        <v>321254.84000000003</v>
      </c>
      <c r="E39" s="22">
        <f t="shared" si="36"/>
        <v>353380.32</v>
      </c>
      <c r="F39" s="21">
        <f t="shared" si="37"/>
        <v>7.1333687697542517E-2</v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8" t="s">
        <v>0</v>
      </c>
      <c r="K40" s="149"/>
      <c r="L40" s="83">
        <f>SUM(L34:L39)</f>
        <v>169</v>
      </c>
      <c r="M40" s="17">
        <f>SUM(M34:M39)</f>
        <v>1</v>
      </c>
      <c r="N40" s="84">
        <f>SUM(N34:N39)</f>
        <v>4126860.22</v>
      </c>
      <c r="O40" s="85">
        <f>SUM(O34:O39)</f>
        <v>4953905.1099999994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29</v>
      </c>
      <c r="C41" s="8">
        <f t="shared" si="34"/>
        <v>0.17159763313609466</v>
      </c>
      <c r="D41" s="13">
        <f t="shared" si="35"/>
        <v>139552.65</v>
      </c>
      <c r="E41" s="23">
        <f t="shared" si="36"/>
        <v>168062.21</v>
      </c>
      <c r="F41" s="21">
        <f t="shared" si="37"/>
        <v>3.3925197650788268E-2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120</v>
      </c>
      <c r="C42" s="8">
        <f t="shared" si="34"/>
        <v>0.7100591715976331</v>
      </c>
      <c r="D42" s="13">
        <f t="shared" si="35"/>
        <v>48730.73</v>
      </c>
      <c r="E42" s="14">
        <f t="shared" si="36"/>
        <v>57560.95</v>
      </c>
      <c r="F42" s="21">
        <f t="shared" si="37"/>
        <v>1.1619308146174805E-2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1</v>
      </c>
      <c r="C44" s="8">
        <f t="shared" si="34"/>
        <v>5.9171597633136093E-3</v>
      </c>
      <c r="D44" s="13">
        <f t="shared" si="35"/>
        <v>9800</v>
      </c>
      <c r="E44" s="14">
        <f t="shared" si="36"/>
        <v>9800</v>
      </c>
      <c r="F44" s="21">
        <f>IF(E44,E44/$E$46,"")</f>
        <v>1.9782373263907754E-3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169</v>
      </c>
      <c r="C46" s="17">
        <f>SUM(C34:C45)</f>
        <v>1</v>
      </c>
      <c r="D46" s="18">
        <f>SUM(D34:D45)</f>
        <v>4126860.2199999997</v>
      </c>
      <c r="E46" s="18">
        <f>SUM(E34:E45)</f>
        <v>4953905.1100000003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1" zoomScale="80" zoomScaleNormal="80" workbookViewId="0">
      <selection activeCell="M15" sqref="M1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45218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DE PARCS I JARDINS (IMPJ)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7</v>
      </c>
      <c r="H13" s="20">
        <f t="shared" ref="H13:H23" si="2">IF(G13,G13/$G$25,"")</f>
        <v>0.17948717948717949</v>
      </c>
      <c r="I13" s="4">
        <v>2195916.92</v>
      </c>
      <c r="J13" s="5">
        <v>2657059.4900000002</v>
      </c>
      <c r="K13" s="21">
        <f t="shared" ref="K13:K23" si="3">IF(J13,J13/$J$25,"")</f>
        <v>0.71757460773077042</v>
      </c>
      <c r="L13" s="1">
        <v>5</v>
      </c>
      <c r="M13" s="20">
        <f t="shared" ref="M13:M23" si="4">IF(L13,L13/$L$25,"")</f>
        <v>0.1388888888888889</v>
      </c>
      <c r="N13" s="4">
        <v>409626.41</v>
      </c>
      <c r="O13" s="5">
        <v>495647.95</v>
      </c>
      <c r="P13" s="21">
        <f t="shared" ref="P13:P23" si="5">IF(O13,O13/$O$25,"")</f>
        <v>0.86054973842669558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3</v>
      </c>
      <c r="H14" s="20">
        <f t="shared" si="2"/>
        <v>7.6923076923076927E-2</v>
      </c>
      <c r="I14" s="6">
        <v>133668.70000000001</v>
      </c>
      <c r="J14" s="7">
        <v>161739.13</v>
      </c>
      <c r="K14" s="21">
        <f t="shared" si="3"/>
        <v>4.3679824708955269E-2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2.7777777777777776E-2</v>
      </c>
      <c r="N15" s="6">
        <v>28892.7</v>
      </c>
      <c r="O15" s="7">
        <v>34960.17</v>
      </c>
      <c r="P15" s="21">
        <f t="shared" si="5"/>
        <v>6.0698253970086644E-2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2.564102564102564E-2</v>
      </c>
      <c r="I18" s="69">
        <v>509874.61</v>
      </c>
      <c r="J18" s="70">
        <v>616948.28</v>
      </c>
      <c r="K18" s="67">
        <f t="shared" si="3"/>
        <v>0.16661517052114386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7.6923076923076927E-2</v>
      </c>
      <c r="I19" s="6">
        <v>147180.17000000001</v>
      </c>
      <c r="J19" s="7">
        <v>177450</v>
      </c>
      <c r="K19" s="21">
        <f t="shared" si="3"/>
        <v>4.7922756197613478E-2</v>
      </c>
      <c r="L19" s="2">
        <v>2</v>
      </c>
      <c r="M19" s="20">
        <f t="shared" si="4"/>
        <v>5.5555555555555552E-2</v>
      </c>
      <c r="N19" s="6">
        <v>11811.75</v>
      </c>
      <c r="O19" s="7">
        <v>14292.2</v>
      </c>
      <c r="P19" s="21">
        <f t="shared" si="5"/>
        <v>2.4814283952030908E-2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11</v>
      </c>
      <c r="H20" s="66">
        <f t="shared" si="2"/>
        <v>0.28205128205128205</v>
      </c>
      <c r="I20" s="69">
        <v>67871.92</v>
      </c>
      <c r="J20" s="70">
        <v>82122.63</v>
      </c>
      <c r="K20" s="67">
        <f t="shared" si="3"/>
        <v>2.2178319390232848E-2</v>
      </c>
      <c r="L20" s="68">
        <v>5</v>
      </c>
      <c r="M20" s="66">
        <f t="shared" si="4"/>
        <v>0.1388888888888889</v>
      </c>
      <c r="N20" s="69">
        <v>21227.98</v>
      </c>
      <c r="O20" s="70">
        <v>24749.58</v>
      </c>
      <c r="P20" s="67">
        <f t="shared" si="5"/>
        <v>4.2970508795951996E-2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14</v>
      </c>
      <c r="H21" s="20">
        <f t="shared" si="2"/>
        <v>0.35897435897435898</v>
      </c>
      <c r="I21" s="6">
        <v>6507.46</v>
      </c>
      <c r="J21" s="7">
        <v>7514.24</v>
      </c>
      <c r="K21" s="21">
        <f t="shared" si="3"/>
        <v>2.0293214512840524E-3</v>
      </c>
      <c r="L21" s="2">
        <v>23</v>
      </c>
      <c r="M21" s="20">
        <f t="shared" si="4"/>
        <v>0.63888888888888884</v>
      </c>
      <c r="N21" s="6">
        <v>5282.93</v>
      </c>
      <c r="O21" s="7">
        <v>6316.75</v>
      </c>
      <c r="P21" s="21">
        <f t="shared" si="5"/>
        <v>1.096721485523511E-2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39</v>
      </c>
      <c r="H25" s="17">
        <f t="shared" si="22"/>
        <v>1</v>
      </c>
      <c r="I25" s="18">
        <f t="shared" si="22"/>
        <v>3061019.78</v>
      </c>
      <c r="J25" s="18">
        <f t="shared" si="22"/>
        <v>3702833.7700000005</v>
      </c>
      <c r="K25" s="19">
        <f t="shared" si="22"/>
        <v>0.99999999999999989</v>
      </c>
      <c r="L25" s="16">
        <f t="shared" si="22"/>
        <v>36</v>
      </c>
      <c r="M25" s="17">
        <f t="shared" si="22"/>
        <v>1</v>
      </c>
      <c r="N25" s="18">
        <f t="shared" si="22"/>
        <v>476841.76999999996</v>
      </c>
      <c r="O25" s="18">
        <f t="shared" si="22"/>
        <v>575966.64999999991</v>
      </c>
      <c r="P25" s="19">
        <f t="shared" si="22"/>
        <v>1.0000000000000002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12</v>
      </c>
      <c r="C34" s="8">
        <f t="shared" ref="C34:C42" si="24">IF(B34,B34/$B$46,"")</f>
        <v>0.16</v>
      </c>
      <c r="D34" s="10">
        <f t="shared" ref="D34:D45" si="25">D13+I13+N13+S13+AC13+X13</f>
        <v>2605543.33</v>
      </c>
      <c r="E34" s="11">
        <f t="shared" ref="E34:E45" si="26">E13+J13+O13+T13+AD13+Y13</f>
        <v>3152707.4400000004</v>
      </c>
      <c r="F34" s="21">
        <f t="shared" ref="F34:F43" si="27">IF(E34,E34/$E$46,"")</f>
        <v>0.73682040070473764</v>
      </c>
      <c r="J34" s="150" t="s">
        <v>3</v>
      </c>
      <c r="K34" s="151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3</v>
      </c>
      <c r="C35" s="8">
        <f t="shared" si="24"/>
        <v>0.04</v>
      </c>
      <c r="D35" s="13">
        <f t="shared" si="25"/>
        <v>133668.70000000001</v>
      </c>
      <c r="E35" s="14">
        <f t="shared" si="26"/>
        <v>161739.13</v>
      </c>
      <c r="F35" s="21">
        <f t="shared" si="27"/>
        <v>3.780011080769221E-2</v>
      </c>
      <c r="J35" s="146" t="s">
        <v>1</v>
      </c>
      <c r="K35" s="147"/>
      <c r="L35" s="60">
        <f>G25</f>
        <v>39</v>
      </c>
      <c r="M35" s="8">
        <f>IF(L35,L35/$L$40,"")</f>
        <v>0.52</v>
      </c>
      <c r="N35" s="61">
        <f>I25</f>
        <v>3061019.78</v>
      </c>
      <c r="O35" s="61">
        <f>J25</f>
        <v>3702833.7700000005</v>
      </c>
      <c r="P35" s="59">
        <f>IF(O35,O35/$O$40,"")</f>
        <v>0.86539062506682674</v>
      </c>
    </row>
    <row r="36" spans="1:33" ht="30" customHeight="1" x14ac:dyDescent="0.25">
      <c r="A36" s="43" t="s">
        <v>19</v>
      </c>
      <c r="B36" s="12">
        <f t="shared" si="23"/>
        <v>1</v>
      </c>
      <c r="C36" s="8">
        <f t="shared" si="24"/>
        <v>1.3333333333333334E-2</v>
      </c>
      <c r="D36" s="13">
        <f t="shared" si="25"/>
        <v>28892.7</v>
      </c>
      <c r="E36" s="14">
        <f t="shared" si="26"/>
        <v>34960.17</v>
      </c>
      <c r="F36" s="21">
        <f t="shared" si="27"/>
        <v>8.170554026448373E-3</v>
      </c>
      <c r="G36" s="25"/>
      <c r="J36" s="146" t="s">
        <v>2</v>
      </c>
      <c r="K36" s="147"/>
      <c r="L36" s="60">
        <f>L25</f>
        <v>36</v>
      </c>
      <c r="M36" s="8">
        <f>IF(L36,L36/$L$40,"")</f>
        <v>0.48</v>
      </c>
      <c r="N36" s="61">
        <f>N25</f>
        <v>476841.76999999996</v>
      </c>
      <c r="O36" s="61">
        <f>O25</f>
        <v>575966.64999999991</v>
      </c>
      <c r="P36" s="59">
        <f>IF(O36,O36/$O$40,"")</f>
        <v>0.13460937493317343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6" t="s">
        <v>34</v>
      </c>
      <c r="K37" s="14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1</v>
      </c>
      <c r="C39" s="8">
        <f t="shared" si="24"/>
        <v>1.3333333333333334E-2</v>
      </c>
      <c r="D39" s="13">
        <f t="shared" si="25"/>
        <v>509874.61</v>
      </c>
      <c r="E39" s="22">
        <f t="shared" si="26"/>
        <v>616948.28</v>
      </c>
      <c r="F39" s="21">
        <f t="shared" si="27"/>
        <v>0.14418720656290857</v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5</v>
      </c>
      <c r="C40" s="8">
        <f t="shared" si="24"/>
        <v>6.6666666666666666E-2</v>
      </c>
      <c r="D40" s="13">
        <f t="shared" si="25"/>
        <v>158991.92000000001</v>
      </c>
      <c r="E40" s="23">
        <f t="shared" si="26"/>
        <v>191742.2</v>
      </c>
      <c r="F40" s="21">
        <f t="shared" si="27"/>
        <v>4.4812139192975019E-2</v>
      </c>
      <c r="G40" s="25"/>
      <c r="J40" s="148" t="s">
        <v>0</v>
      </c>
      <c r="K40" s="149"/>
      <c r="L40" s="83">
        <f>SUM(L34:L39)</f>
        <v>75</v>
      </c>
      <c r="M40" s="17">
        <f>SUM(M34:M39)</f>
        <v>1</v>
      </c>
      <c r="N40" s="84">
        <f>SUM(N34:N39)</f>
        <v>3537861.55</v>
      </c>
      <c r="O40" s="85">
        <f>SUM(O34:O39)</f>
        <v>4278800.42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16</v>
      </c>
      <c r="C41" s="8">
        <f t="shared" si="24"/>
        <v>0.21333333333333335</v>
      </c>
      <c r="D41" s="13">
        <f t="shared" si="25"/>
        <v>89099.9</v>
      </c>
      <c r="E41" s="23">
        <f t="shared" si="26"/>
        <v>106872.21</v>
      </c>
      <c r="F41" s="21">
        <f t="shared" si="27"/>
        <v>2.497714300962885E-2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37</v>
      </c>
      <c r="C42" s="8">
        <f t="shared" si="24"/>
        <v>0.49333333333333335</v>
      </c>
      <c r="D42" s="13">
        <f t="shared" si="25"/>
        <v>11790.39</v>
      </c>
      <c r="E42" s="14">
        <f t="shared" si="26"/>
        <v>13830.99</v>
      </c>
      <c r="F42" s="21">
        <f t="shared" si="27"/>
        <v>3.2324456956092373E-3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75</v>
      </c>
      <c r="C46" s="17">
        <f>SUM(C34:C45)</f>
        <v>1</v>
      </c>
      <c r="D46" s="18">
        <f>SUM(D34:D45)</f>
        <v>3537861.5500000003</v>
      </c>
      <c r="E46" s="18">
        <f>SUM(E34:E45)</f>
        <v>4278800.4200000009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25" zoomScale="80" zoomScaleNormal="80" workbookViewId="0">
      <selection activeCell="N21" sqref="N21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45322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DE PARCS I JARDINS (IMPJ)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6</v>
      </c>
      <c r="H13" s="20">
        <f t="shared" ref="H13:H21" si="2">IF(G13,G13/$G$25,"")</f>
        <v>0.11538461538461539</v>
      </c>
      <c r="I13" s="4">
        <v>2944418.34</v>
      </c>
      <c r="J13" s="5">
        <v>3535838.06</v>
      </c>
      <c r="K13" s="21">
        <f t="shared" ref="K13:K21" si="3">IF(J13,J13/$J$25,"")</f>
        <v>0.91821310361380082</v>
      </c>
      <c r="L13" s="1">
        <v>2</v>
      </c>
      <c r="M13" s="20">
        <f>IF(L13,L13/$L$25,"")</f>
        <v>1.6393442622950821E-2</v>
      </c>
      <c r="N13" s="4">
        <v>129390.35</v>
      </c>
      <c r="O13" s="5">
        <v>156562.32</v>
      </c>
      <c r="P13" s="21">
        <f>IF(O13,O13/$O$25,"")</f>
        <v>0.47470045665592131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>
        <v>1</v>
      </c>
      <c r="C14" s="20">
        <f t="shared" si="0"/>
        <v>0.25</v>
      </c>
      <c r="D14" s="6">
        <v>79286.52</v>
      </c>
      <c r="E14" s="7">
        <v>95936.69</v>
      </c>
      <c r="F14" s="21">
        <f t="shared" si="1"/>
        <v>0.57644405148278433</v>
      </c>
      <c r="G14" s="2">
        <v>2</v>
      </c>
      <c r="H14" s="20">
        <f t="shared" si="2"/>
        <v>3.8461538461538464E-2</v>
      </c>
      <c r="I14" s="6">
        <v>144225.12</v>
      </c>
      <c r="J14" s="7">
        <v>174512.4</v>
      </c>
      <c r="K14" s="21">
        <f t="shared" si="3"/>
        <v>4.5318696643899196E-2</v>
      </c>
      <c r="L14" s="2">
        <v>1</v>
      </c>
      <c r="M14" s="20">
        <f>IF(L14,L14/$L$25,"")</f>
        <v>8.1967213114754103E-3</v>
      </c>
      <c r="N14" s="6">
        <v>57599.38</v>
      </c>
      <c r="O14" s="7">
        <v>69695.25</v>
      </c>
      <c r="P14" s="21">
        <f>IF(O14,O14/$O$25,"")</f>
        <v>0.21131755713474734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3.8461538461538464E-2</v>
      </c>
      <c r="I15" s="6">
        <v>43880</v>
      </c>
      <c r="J15" s="7">
        <v>50630.8</v>
      </c>
      <c r="K15" s="21">
        <f t="shared" si="3"/>
        <v>1.314818812896924E-2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>
        <v>3</v>
      </c>
      <c r="C20" s="66">
        <f t="shared" si="0"/>
        <v>0.75</v>
      </c>
      <c r="D20" s="69">
        <v>58257.66</v>
      </c>
      <c r="E20" s="70">
        <v>70491.759999999995</v>
      </c>
      <c r="F20" s="21">
        <f t="shared" si="1"/>
        <v>0.42355594851721562</v>
      </c>
      <c r="G20" s="68">
        <v>18</v>
      </c>
      <c r="H20" s="66">
        <f t="shared" si="2"/>
        <v>0.34615384615384615</v>
      </c>
      <c r="I20" s="69">
        <v>53460.61</v>
      </c>
      <c r="J20" s="70">
        <v>62952.03</v>
      </c>
      <c r="K20" s="67">
        <f t="shared" si="3"/>
        <v>1.634785809310766E-2</v>
      </c>
      <c r="L20" s="68">
        <v>14</v>
      </c>
      <c r="M20" s="66">
        <f>IF(L20,L20/$L$25,"")</f>
        <v>0.11475409836065574</v>
      </c>
      <c r="N20" s="69">
        <v>64169.15</v>
      </c>
      <c r="O20" s="70">
        <v>74794.92</v>
      </c>
      <c r="P20" s="67">
        <f>IF(O20,O20/$O$25,"")</f>
        <v>0.22677987065817048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23</v>
      </c>
      <c r="H21" s="20">
        <f t="shared" si="2"/>
        <v>0.44230769230769229</v>
      </c>
      <c r="I21" s="6">
        <v>22115.360000000001</v>
      </c>
      <c r="J21" s="7">
        <v>24568.240000000002</v>
      </c>
      <c r="K21" s="21">
        <f t="shared" si="3"/>
        <v>6.3800659187227384E-3</v>
      </c>
      <c r="L21" s="2">
        <v>105</v>
      </c>
      <c r="M21" s="20">
        <f>IF(L21,L21/$L$25,"")</f>
        <v>0.86065573770491799</v>
      </c>
      <c r="N21" s="6">
        <v>24024.45</v>
      </c>
      <c r="O21" s="7">
        <v>28760.38</v>
      </c>
      <c r="P21" s="21">
        <f>IF(O21,O21/$O$25,"")</f>
        <v>8.7202115551160878E-2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1</v>
      </c>
      <c r="H23" s="20">
        <f t="shared" si="11"/>
        <v>1.9230769230769232E-2</v>
      </c>
      <c r="I23" s="6">
        <v>2280</v>
      </c>
      <c r="J23" s="7">
        <v>2280</v>
      </c>
      <c r="K23" s="21">
        <f t="shared" si="12"/>
        <v>5.9208760150046742E-4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4</v>
      </c>
      <c r="C25" s="17">
        <f t="shared" si="30"/>
        <v>1</v>
      </c>
      <c r="D25" s="18">
        <f t="shared" si="30"/>
        <v>137544.18</v>
      </c>
      <c r="E25" s="18">
        <f t="shared" si="30"/>
        <v>166428.45000000001</v>
      </c>
      <c r="F25" s="19">
        <f t="shared" si="30"/>
        <v>1</v>
      </c>
      <c r="G25" s="16">
        <f t="shared" si="30"/>
        <v>52</v>
      </c>
      <c r="H25" s="17">
        <f t="shared" si="30"/>
        <v>1</v>
      </c>
      <c r="I25" s="18">
        <f t="shared" si="30"/>
        <v>3210379.4299999997</v>
      </c>
      <c r="J25" s="18">
        <f t="shared" si="30"/>
        <v>3850781.53</v>
      </c>
      <c r="K25" s="19">
        <f t="shared" si="30"/>
        <v>1.0000000000000002</v>
      </c>
      <c r="L25" s="16">
        <f t="shared" si="30"/>
        <v>122</v>
      </c>
      <c r="M25" s="17">
        <f t="shared" si="30"/>
        <v>1</v>
      </c>
      <c r="N25" s="18">
        <f t="shared" si="30"/>
        <v>275183.33</v>
      </c>
      <c r="O25" s="18">
        <f t="shared" si="30"/>
        <v>329812.87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8</v>
      </c>
      <c r="C34" s="8">
        <f t="shared" ref="C34:C45" si="32">IF(B34,B34/$B$46,"")</f>
        <v>4.49438202247191E-2</v>
      </c>
      <c r="D34" s="10">
        <f t="shared" ref="D34:D42" si="33">D13+I13+N13+S13+AC13+X13</f>
        <v>3073808.69</v>
      </c>
      <c r="E34" s="11">
        <f t="shared" ref="E34:E42" si="34">E13+J13+O13+T13+AD13+Y13</f>
        <v>3692400.38</v>
      </c>
      <c r="F34" s="21">
        <f t="shared" ref="F34:F42" si="35">IF(E34,E34/$E$46,"")</f>
        <v>0.84940901104304067</v>
      </c>
      <c r="J34" s="150" t="s">
        <v>3</v>
      </c>
      <c r="K34" s="151"/>
      <c r="L34" s="57">
        <f>B25</f>
        <v>4</v>
      </c>
      <c r="M34" s="8">
        <f t="shared" ref="M34:M39" si="36">IF(L34,L34/$L$40,"")</f>
        <v>2.247191011235955E-2</v>
      </c>
      <c r="N34" s="58">
        <f>D25</f>
        <v>137544.18</v>
      </c>
      <c r="O34" s="58">
        <f>E25</f>
        <v>166428.45000000001</v>
      </c>
      <c r="P34" s="59">
        <f t="shared" ref="P34:P39" si="37">IF(O34,O34/$O$40,"")</f>
        <v>3.8285616557088037E-2</v>
      </c>
    </row>
    <row r="35" spans="1:33" s="25" customFormat="1" ht="30" customHeight="1" x14ac:dyDescent="0.25">
      <c r="A35" s="43" t="s">
        <v>18</v>
      </c>
      <c r="B35" s="12">
        <f t="shared" si="31"/>
        <v>4</v>
      </c>
      <c r="C35" s="8">
        <f t="shared" si="32"/>
        <v>2.247191011235955E-2</v>
      </c>
      <c r="D35" s="13">
        <f t="shared" si="33"/>
        <v>281111.02</v>
      </c>
      <c r="E35" s="14">
        <f t="shared" si="34"/>
        <v>340144.33999999997</v>
      </c>
      <c r="F35" s="21">
        <f t="shared" si="35"/>
        <v>7.8247654023718791E-2</v>
      </c>
      <c r="J35" s="146" t="s">
        <v>1</v>
      </c>
      <c r="K35" s="147"/>
      <c r="L35" s="60">
        <f>G25</f>
        <v>52</v>
      </c>
      <c r="M35" s="8">
        <f t="shared" si="36"/>
        <v>0.29213483146067415</v>
      </c>
      <c r="N35" s="61">
        <f>I25</f>
        <v>3210379.4299999997</v>
      </c>
      <c r="O35" s="61">
        <f>J25</f>
        <v>3850781.53</v>
      </c>
      <c r="P35" s="59">
        <f t="shared" si="37"/>
        <v>0.88584340659723015</v>
      </c>
    </row>
    <row r="36" spans="1:33" ht="30" customHeight="1" x14ac:dyDescent="0.25">
      <c r="A36" s="43" t="s">
        <v>19</v>
      </c>
      <c r="B36" s="12">
        <f t="shared" si="31"/>
        <v>2</v>
      </c>
      <c r="C36" s="8">
        <f t="shared" si="32"/>
        <v>1.1235955056179775E-2</v>
      </c>
      <c r="D36" s="13">
        <f t="shared" si="33"/>
        <v>43880</v>
      </c>
      <c r="E36" s="14">
        <f t="shared" si="34"/>
        <v>50630.8</v>
      </c>
      <c r="F36" s="21">
        <f t="shared" si="35"/>
        <v>1.1647235762747373E-2</v>
      </c>
      <c r="G36" s="25"/>
      <c r="J36" s="146" t="s">
        <v>2</v>
      </c>
      <c r="K36" s="147"/>
      <c r="L36" s="60">
        <f>L25</f>
        <v>122</v>
      </c>
      <c r="M36" s="8">
        <f t="shared" si="36"/>
        <v>0.6853932584269663</v>
      </c>
      <c r="N36" s="61">
        <f>N25</f>
        <v>275183.33</v>
      </c>
      <c r="O36" s="61">
        <f>O25</f>
        <v>329812.87</v>
      </c>
      <c r="P36" s="59">
        <f t="shared" si="37"/>
        <v>7.5870976845681878E-2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8" t="s">
        <v>0</v>
      </c>
      <c r="K40" s="149"/>
      <c r="L40" s="83">
        <f>SUM(L34:L39)</f>
        <v>178</v>
      </c>
      <c r="M40" s="17">
        <f>SUM(M34:M39)</f>
        <v>1</v>
      </c>
      <c r="N40" s="84">
        <f>SUM(N34:N39)</f>
        <v>3623106.94</v>
      </c>
      <c r="O40" s="85">
        <f>SUM(O34:O39)</f>
        <v>4347022.8499999996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35</v>
      </c>
      <c r="C41" s="8">
        <f t="shared" si="32"/>
        <v>0.19662921348314608</v>
      </c>
      <c r="D41" s="13">
        <f t="shared" si="33"/>
        <v>175887.42</v>
      </c>
      <c r="E41" s="23">
        <f t="shared" si="34"/>
        <v>208238.70999999996</v>
      </c>
      <c r="F41" s="21">
        <f t="shared" si="35"/>
        <v>4.7903753254943206E-2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128</v>
      </c>
      <c r="C42" s="8">
        <f t="shared" si="32"/>
        <v>0.7191011235955056</v>
      </c>
      <c r="D42" s="13">
        <f t="shared" si="33"/>
        <v>46139.81</v>
      </c>
      <c r="E42" s="14">
        <f t="shared" si="34"/>
        <v>53328.62</v>
      </c>
      <c r="F42" s="21">
        <f t="shared" si="35"/>
        <v>1.226784901763284E-2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1</v>
      </c>
      <c r="C44" s="8">
        <f t="shared" si="32"/>
        <v>5.6179775280898875E-3</v>
      </c>
      <c r="D44" s="13">
        <f t="shared" si="39"/>
        <v>2280</v>
      </c>
      <c r="E44" s="14">
        <f t="shared" si="40"/>
        <v>2280</v>
      </c>
      <c r="F44" s="21">
        <f>IF(E44,E44/$E$46,"")</f>
        <v>5.2449689791715735E-4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178</v>
      </c>
      <c r="C46" s="17">
        <f>SUM(C34:C45)</f>
        <v>1</v>
      </c>
      <c r="D46" s="18">
        <f>SUM(D34:D45)</f>
        <v>3623106.94</v>
      </c>
      <c r="E46" s="18">
        <f>SUM(E34:E45)</f>
        <v>4347022.8499999996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5" zoomScale="80" zoomScaleNormal="80" workbookViewId="0">
      <selection activeCell="I29" sqref="I29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DE PARCS I JARDINS (IMPJ)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24</v>
      </c>
      <c r="H13" s="20">
        <f t="shared" ref="H13:H24" si="2">IF(G13,G13/$G$25,"")</f>
        <v>0.10714285714285714</v>
      </c>
      <c r="I13" s="10">
        <f>'CONTRACTACIO 1r TR 2023'!I13+'CONTRACTACIO 2n TR 2023'!I13+'CONTRACTACIO 3r TR 2023'!I13+'CONTRACTACIO 4t TR 2023'!I13</f>
        <v>8762918.3900000006</v>
      </c>
      <c r="J13" s="10">
        <f>'CONTRACTACIO 1r TR 2023'!J13+'CONTRACTACIO 2n TR 2023'!J13+'CONTRACTACIO 3r TR 2023'!J13+'CONTRACTACIO 4t TR 2023'!J13</f>
        <v>10526784.75</v>
      </c>
      <c r="K13" s="21">
        <f t="shared" ref="K13:K24" si="3">IF(J13,J13/$J$25,"")</f>
        <v>0.81702627462605149</v>
      </c>
      <c r="L13" s="9">
        <f>'CONTRACTACIO 1r TR 2023'!L13+'CONTRACTACIO 2n TR 2023'!L13+'CONTRACTACIO 3r TR 2023'!L13+'CONTRACTACIO 4t TR 2023'!L13</f>
        <v>13</v>
      </c>
      <c r="M13" s="20">
        <f t="shared" ref="M13:M24" si="4">IF(L13,L13/$L$25,"")</f>
        <v>4.0752351097178681E-2</v>
      </c>
      <c r="N13" s="10">
        <f>'CONTRACTACIO 1r TR 2023'!N13+'CONTRACTACIO 2n TR 2023'!N13+'CONTRACTACIO 3r TR 2023'!N13+'CONTRACTACIO 4t TR 2023'!N13</f>
        <v>3855875.1600000006</v>
      </c>
      <c r="O13" s="10">
        <f>'CONTRACTACIO 1r TR 2023'!O13+'CONTRACTACIO 2n TR 2023'!O13+'CONTRACTACIO 3r TR 2023'!O13+'CONTRACTACIO 4t TR 2023'!O13</f>
        <v>4547608.9400000004</v>
      </c>
      <c r="P13" s="21">
        <f t="shared" ref="P13:P24" si="5">IF(O13,O13/$O$25,"")</f>
        <v>0.89005493720014783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1</v>
      </c>
      <c r="C14" s="20">
        <f t="shared" si="0"/>
        <v>0.14285714285714285</v>
      </c>
      <c r="D14" s="13">
        <f>'CONTRACTACIO 1r TR 2023'!D14+'CONTRACTACIO 2n TR 2023'!D14+'CONTRACTACIO 3r TR 2023'!D14+'CONTRACTACIO 4t TR 2023'!D14</f>
        <v>79286.52</v>
      </c>
      <c r="E14" s="13">
        <f>'CONTRACTACIO 1r TR 2023'!E14+'CONTRACTACIO 2n TR 2023'!E14+'CONTRACTACIO 3r TR 2023'!E14+'CONTRACTACIO 4t TR 2023'!E14</f>
        <v>95936.69</v>
      </c>
      <c r="F14" s="21">
        <f t="shared" si="1"/>
        <v>0.35716022435082107</v>
      </c>
      <c r="G14" s="9">
        <f>'CONTRACTACIO 1r TR 2023'!G14+'CONTRACTACIO 2n TR 2023'!G14+'CONTRACTACIO 3r TR 2023'!G14+'CONTRACTACIO 4t TR 2023'!G14</f>
        <v>11</v>
      </c>
      <c r="H14" s="20">
        <f t="shared" si="2"/>
        <v>4.9107142857142856E-2</v>
      </c>
      <c r="I14" s="13">
        <f>'CONTRACTACIO 1r TR 2023'!I14+'CONTRACTACIO 2n TR 2023'!I14+'CONTRACTACIO 3r TR 2023'!I14+'CONTRACTACIO 4t TR 2023'!I14</f>
        <v>470123.29000000004</v>
      </c>
      <c r="J14" s="13">
        <f>'CONTRACTACIO 1r TR 2023'!J14+'CONTRACTACIO 2n TR 2023'!J14+'CONTRACTACIO 3r TR 2023'!J14+'CONTRACTACIO 4t TR 2023'!J14</f>
        <v>564522.56000000006</v>
      </c>
      <c r="K14" s="21">
        <f t="shared" si="3"/>
        <v>4.3814875585744421E-2</v>
      </c>
      <c r="L14" s="9">
        <f>'CONTRACTACIO 1r TR 2023'!L14+'CONTRACTACIO 2n TR 2023'!L14+'CONTRACTACIO 3r TR 2023'!L14+'CONTRACTACIO 4t TR 2023'!L14</f>
        <v>3</v>
      </c>
      <c r="M14" s="20">
        <f t="shared" si="4"/>
        <v>9.4043887147335428E-3</v>
      </c>
      <c r="N14" s="13">
        <f>'CONTRACTACIO 1r TR 2023'!N14+'CONTRACTACIO 2n TR 2023'!N14+'CONTRACTACIO 3r TR 2023'!N14+'CONTRACTACIO 4t TR 2023'!N14</f>
        <v>136213.63999999998</v>
      </c>
      <c r="O14" s="13">
        <f>'CONTRACTACIO 1r TR 2023'!O14+'CONTRACTACIO 2n TR 2023'!O14+'CONTRACTACIO 3r TR 2023'!O14+'CONTRACTACIO 4t TR 2023'!O14</f>
        <v>164818.51</v>
      </c>
      <c r="P14" s="21">
        <f t="shared" si="5"/>
        <v>3.2258166984664237E-2</v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1</v>
      </c>
      <c r="C15" s="20">
        <f t="shared" si="0"/>
        <v>0.14285714285714285</v>
      </c>
      <c r="D15" s="13">
        <f>'CONTRACTACIO 1r TR 2023'!D15+'CONTRACTACIO 2n TR 2023'!D15+'CONTRACTACIO 3r TR 2023'!D15+'CONTRACTACIO 4t TR 2023'!D15</f>
        <v>59031.55</v>
      </c>
      <c r="E15" s="13">
        <f>'CONTRACTACIO 1r TR 2023'!E15+'CONTRACTACIO 2n TR 2023'!E15+'CONTRACTACIO 3r TR 2023'!E15+'CONTRACTACIO 4t TR 2023'!E15</f>
        <v>71428.17</v>
      </c>
      <c r="F15" s="21">
        <f t="shared" si="1"/>
        <v>0.26591808850366411</v>
      </c>
      <c r="G15" s="9">
        <f>'CONTRACTACIO 1r TR 2023'!G15+'CONTRACTACIO 2n TR 2023'!G15+'CONTRACTACIO 3r TR 2023'!G15+'CONTRACTACIO 4t TR 2023'!G15</f>
        <v>5</v>
      </c>
      <c r="H15" s="20">
        <f t="shared" si="2"/>
        <v>2.2321428571428572E-2</v>
      </c>
      <c r="I15" s="13">
        <f>'CONTRACTACIO 1r TR 2023'!I15+'CONTRACTACIO 2n TR 2023'!I15+'CONTRACTACIO 3r TR 2023'!I15+'CONTRACTACIO 4t TR 2023'!I15</f>
        <v>104489.76999999999</v>
      </c>
      <c r="J15" s="13">
        <f>'CONTRACTACIO 1r TR 2023'!J15+'CONTRACTACIO 2n TR 2023'!J15+'CONTRACTACIO 3r TR 2023'!J15+'CONTRACTACIO 4t TR 2023'!J15</f>
        <v>123968.62000000001</v>
      </c>
      <c r="K15" s="21">
        <f t="shared" si="3"/>
        <v>9.6217052190729589E-3</v>
      </c>
      <c r="L15" s="9">
        <f>'CONTRACTACIO 1r TR 2023'!L15+'CONTRACTACIO 2n TR 2023'!L15+'CONTRACTACIO 3r TR 2023'!L15+'CONTRACTACIO 4t TR 2023'!L15</f>
        <v>6</v>
      </c>
      <c r="M15" s="20">
        <f t="shared" si="4"/>
        <v>1.8808777429467086E-2</v>
      </c>
      <c r="N15" s="13">
        <f>'CONTRACTACIO 1r TR 2023'!N15+'CONTRACTACIO 2n TR 2023'!N15+'CONTRACTACIO 3r TR 2023'!N15+'CONTRACTACIO 4t TR 2023'!N15</f>
        <v>140684.15</v>
      </c>
      <c r="O15" s="13">
        <f>'CONTRACTACIO 1r TR 2023'!O15+'CONTRACTACIO 2n TR 2023'!O15+'CONTRACTACIO 3r TR 2023'!O15+'CONTRACTACIO 4t TR 2023'!O15</f>
        <v>170227.83000000002</v>
      </c>
      <c r="P15" s="21">
        <f t="shared" si="5"/>
        <v>3.3316875426049157E-2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3</v>
      </c>
      <c r="H18" s="20">
        <f t="shared" si="2"/>
        <v>1.3392857142857142E-2</v>
      </c>
      <c r="I18" s="13">
        <f>'CONTRACTACIO 1r TR 2023'!I18+'CONTRACTACIO 2n TR 2023'!I18+'CONTRACTACIO 3r TR 2023'!I18+'CONTRACTACIO 4t TR 2023'!I18</f>
        <v>851022.45</v>
      </c>
      <c r="J18" s="13">
        <f>'CONTRACTACIO 1r TR 2023'!J18+'CONTRACTACIO 2n TR 2023'!J18+'CONTRACTACIO 3r TR 2023'!J18+'CONTRACTACIO 4t TR 2023'!J18</f>
        <v>994399.13</v>
      </c>
      <c r="K18" s="21">
        <f t="shared" si="3"/>
        <v>7.7179332148430854E-2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3</v>
      </c>
      <c r="H19" s="20">
        <f t="shared" si="2"/>
        <v>1.3392857142857142E-2</v>
      </c>
      <c r="I19" s="13">
        <f>'CONTRACTACIO 1r TR 2023'!I19+'CONTRACTACIO 2n TR 2023'!I19+'CONTRACTACIO 3r TR 2023'!I19+'CONTRACTACIO 4t TR 2023'!I19</f>
        <v>147180.17000000001</v>
      </c>
      <c r="J19" s="13">
        <f>'CONTRACTACIO 1r TR 2023'!J19+'CONTRACTACIO 2n TR 2023'!J19+'CONTRACTACIO 3r TR 2023'!J19+'CONTRACTACIO 4t TR 2023'!J19</f>
        <v>177450</v>
      </c>
      <c r="K19" s="21">
        <f t="shared" si="3"/>
        <v>1.3772611094037317E-2</v>
      </c>
      <c r="L19" s="9">
        <f>'CONTRACTACIO 1r TR 2023'!L19+'CONTRACTACIO 2n TR 2023'!L19+'CONTRACTACIO 3r TR 2023'!L19+'CONTRACTACIO 4t TR 2023'!L19</f>
        <v>2</v>
      </c>
      <c r="M19" s="20">
        <f t="shared" si="4"/>
        <v>6.269592476489028E-3</v>
      </c>
      <c r="N19" s="13">
        <f>'CONTRACTACIO 1r TR 2023'!N19+'CONTRACTACIO 2n TR 2023'!N19+'CONTRACTACIO 3r TR 2023'!N19+'CONTRACTACIO 4t TR 2023'!N19</f>
        <v>11811.75</v>
      </c>
      <c r="O19" s="13">
        <f>'CONTRACTACIO 1r TR 2023'!O19+'CONTRACTACIO 2n TR 2023'!O19+'CONTRACTACIO 3r TR 2023'!O19+'CONTRACTACIO 4t TR 2023'!O19</f>
        <v>14292.2</v>
      </c>
      <c r="P19" s="21">
        <f t="shared" si="5"/>
        <v>2.797259689935422E-3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2023'!B20+'CONTRACTACIO 2n TR 2023'!B20+'CONTRACTACIO 3r TR 2023'!B20+'CONTRACTACIO 4t TR 2023'!B20</f>
        <v>5</v>
      </c>
      <c r="C20" s="20">
        <f t="shared" si="0"/>
        <v>0.7142857142857143</v>
      </c>
      <c r="D20" s="13">
        <f>'CONTRACTACIO 1r TR 2023'!D20+'CONTRACTACIO 2n TR 2023'!D20+'CONTRACTACIO 3r TR 2023'!D20+'CONTRACTACIO 4t TR 2023'!D20</f>
        <v>83673.41</v>
      </c>
      <c r="E20" s="13">
        <f>'CONTRACTACIO 1r TR 2023'!E20+'CONTRACTACIO 2n TR 2023'!E20+'CONTRACTACIO 3r TR 2023'!E20+'CONTRACTACIO 4t TR 2023'!E20</f>
        <v>101244.81</v>
      </c>
      <c r="F20" s="21">
        <f t="shared" si="1"/>
        <v>0.37692168714551494</v>
      </c>
      <c r="G20" s="9">
        <f>'CONTRACTACIO 1r TR 2023'!G20+'CONTRACTACIO 2n TR 2023'!G20+'CONTRACTACIO 3r TR 2023'!G20+'CONTRACTACIO 4t TR 2023'!G20</f>
        <v>69</v>
      </c>
      <c r="H20" s="20">
        <f t="shared" si="2"/>
        <v>0.3080357142857143</v>
      </c>
      <c r="I20" s="13">
        <f>'CONTRACTACIO 1r TR 2023'!I20+'CONTRACTACIO 2n TR 2023'!I20+'CONTRACTACIO 3r TR 2023'!I20+'CONTRACTACIO 4t TR 2023'!I20</f>
        <v>331407.87999999995</v>
      </c>
      <c r="J20" s="13">
        <f>'CONTRACTACIO 1r TR 2023'!J20+'CONTRACTACIO 2n TR 2023'!J20+'CONTRACTACIO 3r TR 2023'!J20+'CONTRACTACIO 4t TR 2023'!J20</f>
        <v>397380.19000000006</v>
      </c>
      <c r="K20" s="21">
        <f t="shared" si="3"/>
        <v>3.0842281281175866E-2</v>
      </c>
      <c r="L20" s="9">
        <f>'CONTRACTACIO 1r TR 2023'!L20+'CONTRACTACIO 2n TR 2023'!L20+'CONTRACTACIO 3r TR 2023'!L20+'CONTRACTACIO 4t TR 2023'!L20</f>
        <v>28</v>
      </c>
      <c r="M20" s="20">
        <f t="shared" si="4"/>
        <v>8.7774294670846395E-2</v>
      </c>
      <c r="N20" s="13">
        <f>'CONTRACTACIO 1r TR 2023'!N20+'CONTRACTACIO 2n TR 2023'!N20+'CONTRACTACIO 3r TR 2023'!N20+'CONTRACTACIO 4t TR 2023'!N20</f>
        <v>106934.98999999999</v>
      </c>
      <c r="O20" s="13">
        <f>'CONTRACTACIO 1r TR 2023'!O20+'CONTRACTACIO 2n TR 2023'!O20+'CONTRACTACIO 3r TR 2023'!O20+'CONTRACTACIO 4t TR 2023'!O20</f>
        <v>125605.32</v>
      </c>
      <c r="P20" s="21">
        <f t="shared" si="5"/>
        <v>2.4583388035252757E-2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106</v>
      </c>
      <c r="H21" s="20">
        <f t="shared" si="2"/>
        <v>0.4732142857142857</v>
      </c>
      <c r="I21" s="13">
        <f>'CONTRACTACIO 1r TR 2023'!I21+'CONTRACTACIO 2n TR 2023'!I21+'CONTRACTACIO 3r TR 2023'!I21+'CONTRACTACIO 4t TR 2023'!I21</f>
        <v>73335.790000000008</v>
      </c>
      <c r="J21" s="13">
        <f>'CONTRACTACIO 1r TR 2023'!J21+'CONTRACTACIO 2n TR 2023'!J21+'CONTRACTACIO 3r TR 2023'!J21+'CONTRACTACIO 4t TR 2023'!J21</f>
        <v>83196.850000000006</v>
      </c>
      <c r="K21" s="21">
        <f t="shared" si="3"/>
        <v>6.457243501262094E-3</v>
      </c>
      <c r="L21" s="9">
        <f>'CONTRACTACIO 1r TR 2023'!L21+'CONTRACTACIO 2n TR 2023'!L21+'CONTRACTACIO 3r TR 2023'!L21+'CONTRACTACIO 4t TR 2023'!L21</f>
        <v>267</v>
      </c>
      <c r="M21" s="20">
        <f t="shared" si="4"/>
        <v>0.8369905956112853</v>
      </c>
      <c r="N21" s="13">
        <f>'CONTRACTACIO 1r TR 2023'!N21+'CONTRACTACIO 2n TR 2023'!N21+'CONTRACTACIO 3r TR 2023'!N21+'CONTRACTACIO 4t TR 2023'!N21</f>
        <v>72670.31</v>
      </c>
      <c r="O21" s="13">
        <f>'CONTRACTACIO 1r TR 2023'!O21+'CONTRACTACIO 2n TR 2023'!O21+'CONTRACTACIO 3r TR 2023'!O21+'CONTRACTACIO 4t TR 2023'!O21</f>
        <v>86804.78</v>
      </c>
      <c r="P21" s="21">
        <f t="shared" si="5"/>
        <v>1.6989372663950442E-2</v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3</v>
      </c>
      <c r="H23" s="66">
        <f t="shared" si="2"/>
        <v>1.3392857142857142E-2</v>
      </c>
      <c r="I23" s="77">
        <f>'CONTRACTACIO 1r TR 2023'!I23+'CONTRACTACIO 2n TR 2023'!I23+'CONTRACTACIO 3r TR 2023'!I23+'CONTRACTACIO 4t TR 2023'!I23</f>
        <v>16565</v>
      </c>
      <c r="J23" s="78">
        <f>'CONTRACTACIO 1r TR 2023'!J23+'CONTRACTACIO 2n TR 2023'!J23+'CONTRACTACIO 3r TR 2023'!J23+'CONTRACTACIO 4t TR 2023'!J23</f>
        <v>16565</v>
      </c>
      <c r="K23" s="67">
        <f t="shared" si="3"/>
        <v>1.2856765442250107E-3</v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221991.48</v>
      </c>
      <c r="E25" s="18">
        <f t="shared" si="12"/>
        <v>268609.67</v>
      </c>
      <c r="F25" s="19">
        <f t="shared" si="12"/>
        <v>1.0000000000000002</v>
      </c>
      <c r="G25" s="16">
        <f t="shared" si="12"/>
        <v>224</v>
      </c>
      <c r="H25" s="17">
        <f t="shared" si="12"/>
        <v>1</v>
      </c>
      <c r="I25" s="18">
        <f t="shared" si="12"/>
        <v>10757042.739999998</v>
      </c>
      <c r="J25" s="18">
        <f t="shared" si="12"/>
        <v>12884267.1</v>
      </c>
      <c r="K25" s="19">
        <f t="shared" si="12"/>
        <v>0.99999999999999978</v>
      </c>
      <c r="L25" s="16">
        <f t="shared" si="12"/>
        <v>319</v>
      </c>
      <c r="M25" s="17">
        <f t="shared" si="12"/>
        <v>1</v>
      </c>
      <c r="N25" s="18">
        <f t="shared" si="12"/>
        <v>4324190</v>
      </c>
      <c r="O25" s="18">
        <f t="shared" si="12"/>
        <v>5109357.580000001</v>
      </c>
      <c r="P25" s="19">
        <f t="shared" si="12"/>
        <v>0.99999999999999967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37</v>
      </c>
      <c r="C34" s="8">
        <f t="shared" ref="C34:C40" si="14">IF(B34,B34/$B$46,"")</f>
        <v>6.7272727272727276E-2</v>
      </c>
      <c r="D34" s="10">
        <f t="shared" ref="D34:D43" si="15">D13+I13+N13+S13+X13+AC13</f>
        <v>12618793.550000001</v>
      </c>
      <c r="E34" s="11">
        <f t="shared" ref="E34:E43" si="16">E13+J13+O13+T13+Y13+AD13</f>
        <v>15074393.690000001</v>
      </c>
      <c r="F34" s="21">
        <f t="shared" ref="F34:F40" si="17">IF(E34,E34/$E$46,"")</f>
        <v>0.82544081962238114</v>
      </c>
      <c r="J34" s="150" t="s">
        <v>3</v>
      </c>
      <c r="K34" s="151"/>
      <c r="L34" s="57">
        <f>B25</f>
        <v>7</v>
      </c>
      <c r="M34" s="8">
        <f t="shared" ref="M34:M39" si="18">IF(L34,L34/$L$40,"")</f>
        <v>1.2727272727272728E-2</v>
      </c>
      <c r="N34" s="58">
        <f>D25</f>
        <v>221991.48</v>
      </c>
      <c r="O34" s="58">
        <f>E25</f>
        <v>268609.67</v>
      </c>
      <c r="P34" s="59">
        <f t="shared" ref="P34:P39" si="19">IF(O34,O34/$O$40,"")</f>
        <v>1.4708477881294956E-2</v>
      </c>
    </row>
    <row r="35" spans="1:33" s="25" customFormat="1" ht="30" customHeight="1" x14ac:dyDescent="0.25">
      <c r="A35" s="43" t="s">
        <v>18</v>
      </c>
      <c r="B35" s="12">
        <f t="shared" si="13"/>
        <v>15</v>
      </c>
      <c r="C35" s="8">
        <f t="shared" si="14"/>
        <v>2.7272727272727271E-2</v>
      </c>
      <c r="D35" s="13">
        <f t="shared" si="15"/>
        <v>685623.45000000007</v>
      </c>
      <c r="E35" s="14">
        <f t="shared" si="16"/>
        <v>825277.76</v>
      </c>
      <c r="F35" s="21">
        <f t="shared" si="17"/>
        <v>4.519040464509208E-2</v>
      </c>
      <c r="J35" s="146" t="s">
        <v>1</v>
      </c>
      <c r="K35" s="147"/>
      <c r="L35" s="60">
        <f>G25</f>
        <v>224</v>
      </c>
      <c r="M35" s="8">
        <f t="shared" si="18"/>
        <v>0.40727272727272729</v>
      </c>
      <c r="N35" s="61">
        <f>I25</f>
        <v>10757042.739999998</v>
      </c>
      <c r="O35" s="61">
        <f>J25</f>
        <v>12884267.1</v>
      </c>
      <c r="P35" s="59">
        <f t="shared" si="19"/>
        <v>0.70551427897977881</v>
      </c>
    </row>
    <row r="36" spans="1:33" s="25" customFormat="1" ht="30" customHeight="1" x14ac:dyDescent="0.25">
      <c r="A36" s="43" t="s">
        <v>19</v>
      </c>
      <c r="B36" s="12">
        <f t="shared" si="13"/>
        <v>12</v>
      </c>
      <c r="C36" s="8">
        <f t="shared" si="14"/>
        <v>2.181818181818182E-2</v>
      </c>
      <c r="D36" s="13">
        <f t="shared" si="15"/>
        <v>304205.46999999997</v>
      </c>
      <c r="E36" s="14">
        <f t="shared" si="16"/>
        <v>365624.62</v>
      </c>
      <c r="F36" s="21">
        <f t="shared" si="17"/>
        <v>2.0020804299885685E-2</v>
      </c>
      <c r="J36" s="146" t="s">
        <v>2</v>
      </c>
      <c r="K36" s="147"/>
      <c r="L36" s="60">
        <f>L25</f>
        <v>319</v>
      </c>
      <c r="M36" s="8">
        <f t="shared" si="18"/>
        <v>0.57999999999999996</v>
      </c>
      <c r="N36" s="61">
        <f>N25</f>
        <v>4324190</v>
      </c>
      <c r="O36" s="61">
        <f>O25</f>
        <v>5109357.580000001</v>
      </c>
      <c r="P36" s="59">
        <f t="shared" si="19"/>
        <v>0.27977724313892621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3</v>
      </c>
      <c r="C39" s="8">
        <f t="shared" si="14"/>
        <v>5.454545454545455E-3</v>
      </c>
      <c r="D39" s="13">
        <f t="shared" si="15"/>
        <v>851022.45</v>
      </c>
      <c r="E39" s="22">
        <f t="shared" si="16"/>
        <v>994399.13</v>
      </c>
      <c r="F39" s="21">
        <f t="shared" si="17"/>
        <v>5.4451120872841069E-2</v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5</v>
      </c>
      <c r="C40" s="8">
        <f t="shared" si="14"/>
        <v>9.0909090909090905E-3</v>
      </c>
      <c r="D40" s="13">
        <f t="shared" si="15"/>
        <v>158991.92000000001</v>
      </c>
      <c r="E40" s="23">
        <f t="shared" si="16"/>
        <v>191742.2</v>
      </c>
      <c r="F40" s="21">
        <f t="shared" si="17"/>
        <v>1.0499383390072422E-2</v>
      </c>
      <c r="G40" s="25"/>
      <c r="H40" s="25"/>
      <c r="I40" s="25"/>
      <c r="J40" s="148" t="s">
        <v>0</v>
      </c>
      <c r="K40" s="149"/>
      <c r="L40" s="83">
        <f>SUM(L34:L39)</f>
        <v>550</v>
      </c>
      <c r="M40" s="17">
        <f>SUM(M34:M39)</f>
        <v>1</v>
      </c>
      <c r="N40" s="84">
        <f>SUM(N34:N39)</f>
        <v>15303224.219999999</v>
      </c>
      <c r="O40" s="85">
        <f>SUM(O34:O39)</f>
        <v>18262234.350000001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102</v>
      </c>
      <c r="C41" s="8">
        <f>IF(B41,B41/$B$46,"")</f>
        <v>0.18545454545454546</v>
      </c>
      <c r="D41" s="13">
        <f t="shared" si="15"/>
        <v>522016.27999999991</v>
      </c>
      <c r="E41" s="23">
        <f t="shared" si="16"/>
        <v>624230.32000000007</v>
      </c>
      <c r="F41" s="21">
        <f>IF(E41,E41/$E$46,"")</f>
        <v>3.4181486670057992E-2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373</v>
      </c>
      <c r="C42" s="8">
        <f>IF(B42,B42/$B$46,"")</f>
        <v>0.67818181818181822</v>
      </c>
      <c r="D42" s="13">
        <f t="shared" si="15"/>
        <v>146006.1</v>
      </c>
      <c r="E42" s="14">
        <f t="shared" si="16"/>
        <v>170001.63</v>
      </c>
      <c r="F42" s="21">
        <f>IF(E42,E42/$E$46,"")</f>
        <v>9.3089173395696796E-3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3</v>
      </c>
      <c r="C44" s="8">
        <f>IF(B44,B44/$B$46,"")</f>
        <v>5.454545454545455E-3</v>
      </c>
      <c r="D44" s="13">
        <f t="shared" ref="D44" si="21">D23+I23+N23+S23+X23+AC23</f>
        <v>16565</v>
      </c>
      <c r="E44" s="14">
        <f t="shared" ref="E44" si="22">E23+J23+O23+T23+Y23+AD23</f>
        <v>16565</v>
      </c>
      <c r="F44" s="21">
        <f>IF(E44,E44/$E$46,"")</f>
        <v>9.0706316010012223E-4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550</v>
      </c>
      <c r="C46" s="17">
        <f>SUM(C34:C45)</f>
        <v>1</v>
      </c>
      <c r="D46" s="18">
        <f>SUM(D34:D45)</f>
        <v>15303224.219999999</v>
      </c>
      <c r="E46" s="18">
        <f>SUM(E34:E45)</f>
        <v>18262234.349999998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Xavier Pellisé</cp:lastModifiedBy>
  <cp:lastPrinted>2024-01-31T15:15:10Z</cp:lastPrinted>
  <dcterms:created xsi:type="dcterms:W3CDTF">2016-02-03T12:33:15Z</dcterms:created>
  <dcterms:modified xsi:type="dcterms:W3CDTF">2024-01-31T15:50:08Z</dcterms:modified>
</cp:coreProperties>
</file>