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firstSheet="1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E44" i="7" s="1"/>
  <c r="I23" i="7"/>
  <c r="D44" i="7" s="1"/>
  <c r="G23" i="7"/>
  <c r="B44" i="7" s="1"/>
  <c r="E23" i="7"/>
  <c r="D23" i="7"/>
  <c r="B23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E39" i="7" s="1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D41" i="7" s="1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D36" i="7" s="1"/>
  <c r="N15" i="7"/>
  <c r="D15" i="7"/>
  <c r="S15" i="7"/>
  <c r="X15" i="7"/>
  <c r="AC15" i="7"/>
  <c r="I17" i="7"/>
  <c r="N17" i="7"/>
  <c r="D17" i="7"/>
  <c r="S17" i="7"/>
  <c r="X17" i="7"/>
  <c r="AC17" i="7"/>
  <c r="I18" i="7"/>
  <c r="D39" i="7" s="1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B41" i="7" s="1"/>
  <c r="L20" i="7"/>
  <c r="AA20" i="7"/>
  <c r="Q20" i="7"/>
  <c r="R20" i="7"/>
  <c r="V20" i="7"/>
  <c r="B21" i="7"/>
  <c r="C21" i="7"/>
  <c r="G21" i="7"/>
  <c r="B42" i="7" s="1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B36" i="7" s="1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O35" i="6" s="1"/>
  <c r="E25" i="6"/>
  <c r="O25" i="6"/>
  <c r="P19" i="6" s="1"/>
  <c r="Y25" i="6"/>
  <c r="O38" i="6"/>
  <c r="T25" i="6"/>
  <c r="O37" i="6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/>
  <c r="AC25" i="6"/>
  <c r="N39" i="6"/>
  <c r="G25" i="6"/>
  <c r="H18" i="6" s="1"/>
  <c r="B25" i="6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20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35" i="5" s="1"/>
  <c r="O25" i="5"/>
  <c r="O36" i="5" s="1"/>
  <c r="T25" i="5"/>
  <c r="O37" i="5"/>
  <c r="Y25" i="5"/>
  <c r="Z18" i="5"/>
  <c r="D25" i="5"/>
  <c r="N34" i="5"/>
  <c r="I25" i="5"/>
  <c r="N35" i="5" s="1"/>
  <c r="N25" i="5"/>
  <c r="N36" i="5" s="1"/>
  <c r="S25" i="5"/>
  <c r="N37" i="5"/>
  <c r="X25" i="5"/>
  <c r="N38" i="5"/>
  <c r="B25" i="5"/>
  <c r="L34" i="5"/>
  <c r="G25" i="5"/>
  <c r="H19" i="5" s="1"/>
  <c r="L25" i="5"/>
  <c r="M19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20" i="5"/>
  <c r="M21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/>
  <c r="L25" i="4"/>
  <c r="M20" i="4" s="1"/>
  <c r="M19" i="4"/>
  <c r="M15" i="4"/>
  <c r="M16" i="4"/>
  <c r="M17" i="4"/>
  <c r="M18" i="4"/>
  <c r="M24" i="4"/>
  <c r="J25" i="4"/>
  <c r="O35" i="4" s="1"/>
  <c r="K16" i="4"/>
  <c r="K17" i="4"/>
  <c r="I25" i="4"/>
  <c r="N35" i="4" s="1"/>
  <c r="G25" i="4"/>
  <c r="H23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L35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M25" i="1" s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O34" i="6"/>
  <c r="F22" i="6"/>
  <c r="L34" i="6"/>
  <c r="C22" i="6"/>
  <c r="R25" i="4"/>
  <c r="W25" i="1"/>
  <c r="O35" i="1"/>
  <c r="F45" i="1"/>
  <c r="H20" i="6"/>
  <c r="M18" i="6"/>
  <c r="M13" i="6"/>
  <c r="P14" i="6"/>
  <c r="Z21" i="6"/>
  <c r="H22" i="6"/>
  <c r="K22" i="6"/>
  <c r="AB25" i="6"/>
  <c r="AE25" i="6"/>
  <c r="M13" i="5"/>
  <c r="AB25" i="5"/>
  <c r="M39" i="5"/>
  <c r="H22" i="5"/>
  <c r="O38" i="5"/>
  <c r="K22" i="5"/>
  <c r="U25" i="5"/>
  <c r="M14" i="4"/>
  <c r="P21" i="4"/>
  <c r="AE25" i="4"/>
  <c r="H19" i="4"/>
  <c r="H22" i="4"/>
  <c r="K22" i="4"/>
  <c r="Z21" i="4"/>
  <c r="U25" i="4"/>
  <c r="AB25" i="4"/>
  <c r="L34" i="1"/>
  <c r="F20" i="1"/>
  <c r="O34" i="1"/>
  <c r="F13" i="1"/>
  <c r="C13" i="1"/>
  <c r="H16" i="1"/>
  <c r="H13" i="1"/>
  <c r="H14" i="1"/>
  <c r="H18" i="1"/>
  <c r="H24" i="1"/>
  <c r="Z25" i="1"/>
  <c r="U25" i="1"/>
  <c r="X25" i="7"/>
  <c r="N39" i="7"/>
  <c r="Z18" i="6"/>
  <c r="C20" i="6"/>
  <c r="C13" i="6"/>
  <c r="F14" i="6"/>
  <c r="R16" i="6"/>
  <c r="R25" i="6"/>
  <c r="U16" i="6"/>
  <c r="U13" i="6"/>
  <c r="U25" i="6"/>
  <c r="H13" i="6"/>
  <c r="H24" i="6"/>
  <c r="H14" i="6"/>
  <c r="D35" i="7"/>
  <c r="K14" i="6"/>
  <c r="T25" i="7"/>
  <c r="O37" i="7"/>
  <c r="F13" i="6"/>
  <c r="W19" i="6"/>
  <c r="W18" i="6"/>
  <c r="K24" i="6"/>
  <c r="F43" i="6"/>
  <c r="H14" i="5"/>
  <c r="H24" i="5"/>
  <c r="H18" i="5"/>
  <c r="K15" i="5"/>
  <c r="K18" i="5"/>
  <c r="K14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C14" i="5"/>
  <c r="C13" i="5"/>
  <c r="E25" i="7"/>
  <c r="F23" i="7"/>
  <c r="F43" i="5"/>
  <c r="AE21" i="5"/>
  <c r="AE20" i="5"/>
  <c r="C20" i="5"/>
  <c r="F21" i="5"/>
  <c r="F20" i="5"/>
  <c r="P21" i="5"/>
  <c r="C43" i="6"/>
  <c r="S25" i="7"/>
  <c r="N37" i="7"/>
  <c r="V25" i="7"/>
  <c r="Y25" i="7"/>
  <c r="Z20" i="7"/>
  <c r="P15" i="4"/>
  <c r="H15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/>
  <c r="W17" i="4"/>
  <c r="O38" i="4"/>
  <c r="E38" i="7"/>
  <c r="Z17" i="4"/>
  <c r="C18" i="4"/>
  <c r="C20" i="4"/>
  <c r="O34" i="4"/>
  <c r="M13" i="4"/>
  <c r="W20" i="4"/>
  <c r="P20" i="4"/>
  <c r="P18" i="7"/>
  <c r="L35" i="4"/>
  <c r="F43" i="4"/>
  <c r="K22" i="7"/>
  <c r="Z14" i="7"/>
  <c r="Q25" i="7"/>
  <c r="B25" i="7"/>
  <c r="C24" i="7"/>
  <c r="B35" i="7"/>
  <c r="B37" i="7"/>
  <c r="AC25" i="7"/>
  <c r="N38" i="7"/>
  <c r="E37" i="7"/>
  <c r="E34" i="7"/>
  <c r="B39" i="7"/>
  <c r="D38" i="7"/>
  <c r="E35" i="7"/>
  <c r="D45" i="7"/>
  <c r="E45" i="7"/>
  <c r="AA25" i="7"/>
  <c r="B45" i="7"/>
  <c r="D37" i="7"/>
  <c r="C36" i="1"/>
  <c r="C35" i="1"/>
  <c r="B38" i="7"/>
  <c r="R17" i="7"/>
  <c r="D25" i="7"/>
  <c r="N34" i="7"/>
  <c r="H22" i="7"/>
  <c r="F38" i="1"/>
  <c r="P17" i="7"/>
  <c r="P16" i="7"/>
  <c r="F37" i="4"/>
  <c r="Z16" i="7"/>
  <c r="P39" i="1"/>
  <c r="F37" i="1"/>
  <c r="M16" i="7"/>
  <c r="F25" i="1"/>
  <c r="F43" i="1"/>
  <c r="F24" i="7"/>
  <c r="C25" i="1"/>
  <c r="C22" i="7"/>
  <c r="C23" i="7"/>
  <c r="Z25" i="6"/>
  <c r="Z25" i="4"/>
  <c r="F25" i="6"/>
  <c r="F15" i="7"/>
  <c r="F22" i="7"/>
  <c r="F36" i="1"/>
  <c r="F35" i="1"/>
  <c r="C25" i="6"/>
  <c r="C39" i="5"/>
  <c r="C43" i="5"/>
  <c r="P39" i="5"/>
  <c r="P37" i="5"/>
  <c r="C25" i="5"/>
  <c r="AE25" i="5"/>
  <c r="C36" i="4"/>
  <c r="C43" i="4"/>
  <c r="W25" i="4"/>
  <c r="C45" i="1"/>
  <c r="C37" i="1"/>
  <c r="P38" i="1"/>
  <c r="C15" i="7"/>
  <c r="K24" i="7"/>
  <c r="W25" i="6"/>
  <c r="F37" i="6"/>
  <c r="C37" i="6"/>
  <c r="C35" i="6"/>
  <c r="F35" i="6"/>
  <c r="M37" i="6"/>
  <c r="P37" i="6"/>
  <c r="U13" i="7"/>
  <c r="U16" i="7"/>
  <c r="F45" i="6"/>
  <c r="M34" i="6"/>
  <c r="M38" i="6"/>
  <c r="P34" i="6"/>
  <c r="O34" i="7"/>
  <c r="P38" i="6"/>
  <c r="AB18" i="7"/>
  <c r="AB19" i="7"/>
  <c r="C45" i="6"/>
  <c r="C45" i="5"/>
  <c r="F39" i="5"/>
  <c r="F45" i="5"/>
  <c r="P38" i="5"/>
  <c r="M37" i="5"/>
  <c r="M38" i="5"/>
  <c r="AE20" i="7"/>
  <c r="L37" i="7"/>
  <c r="R16" i="7"/>
  <c r="C37" i="5"/>
  <c r="F37" i="5"/>
  <c r="C35" i="5"/>
  <c r="F18" i="7"/>
  <c r="F35" i="5"/>
  <c r="F21" i="7"/>
  <c r="F13" i="7"/>
  <c r="F14" i="7"/>
  <c r="F20" i="7"/>
  <c r="F25" i="5"/>
  <c r="M34" i="5"/>
  <c r="L39" i="7"/>
  <c r="W20" i="7"/>
  <c r="W25" i="7"/>
  <c r="P34" i="5"/>
  <c r="O39" i="7"/>
  <c r="Z21" i="7"/>
  <c r="Z25" i="7"/>
  <c r="AE18" i="7"/>
  <c r="AE21" i="7"/>
  <c r="AE17" i="7"/>
  <c r="F35" i="4"/>
  <c r="F36" i="4"/>
  <c r="F25" i="4"/>
  <c r="C38" i="4"/>
  <c r="C35" i="4"/>
  <c r="C25" i="4"/>
  <c r="F38" i="4"/>
  <c r="F45" i="4"/>
  <c r="C45" i="4"/>
  <c r="K14" i="7"/>
  <c r="K16" i="7"/>
  <c r="AB20" i="7"/>
  <c r="AB17" i="7"/>
  <c r="P34" i="4"/>
  <c r="C20" i="7"/>
  <c r="C18" i="7"/>
  <c r="C14" i="7"/>
  <c r="C13" i="7"/>
  <c r="R13" i="7"/>
  <c r="M18" i="7"/>
  <c r="P14" i="7"/>
  <c r="M14" i="7"/>
  <c r="L34" i="7"/>
  <c r="L38" i="7"/>
  <c r="H16" i="7"/>
  <c r="H14" i="7"/>
  <c r="H24" i="7"/>
  <c r="P34" i="1"/>
  <c r="P37" i="1"/>
  <c r="M38" i="1"/>
  <c r="M34" i="1"/>
  <c r="F43" i="7"/>
  <c r="C38" i="7"/>
  <c r="C43" i="7"/>
  <c r="R25" i="7"/>
  <c r="U25" i="7"/>
  <c r="AE25" i="7"/>
  <c r="F25" i="7"/>
  <c r="AB25" i="7"/>
  <c r="P37" i="4"/>
  <c r="C25" i="7"/>
  <c r="P38" i="4"/>
  <c r="F38" i="7"/>
  <c r="M37" i="4"/>
  <c r="M38" i="4"/>
  <c r="M34" i="4"/>
  <c r="F35" i="7"/>
  <c r="F45" i="7"/>
  <c r="F37" i="7"/>
  <c r="C37" i="7"/>
  <c r="C35" i="7"/>
  <c r="C45" i="7"/>
  <c r="M37" i="7"/>
  <c r="M39" i="7"/>
  <c r="P39" i="7"/>
  <c r="P38" i="7"/>
  <c r="P37" i="7"/>
  <c r="P34" i="7"/>
  <c r="M38" i="7"/>
  <c r="M34" i="7"/>
  <c r="K21" i="6" l="1"/>
  <c r="K19" i="6"/>
  <c r="L35" i="6"/>
  <c r="H21" i="6"/>
  <c r="H15" i="6"/>
  <c r="O36" i="6"/>
  <c r="O40" i="6" s="1"/>
  <c r="N40" i="6"/>
  <c r="C42" i="6"/>
  <c r="K20" i="6"/>
  <c r="H19" i="6"/>
  <c r="H25" i="6" s="1"/>
  <c r="P25" i="6"/>
  <c r="L40" i="6"/>
  <c r="M35" i="6" s="1"/>
  <c r="M19" i="6"/>
  <c r="M25" i="6" s="1"/>
  <c r="K13" i="6"/>
  <c r="B46" i="6"/>
  <c r="K15" i="6"/>
  <c r="D46" i="6"/>
  <c r="E46" i="6"/>
  <c r="K18" i="6"/>
  <c r="N25" i="7"/>
  <c r="N36" i="7" s="1"/>
  <c r="E36" i="7"/>
  <c r="K23" i="5"/>
  <c r="D46" i="5"/>
  <c r="H23" i="5"/>
  <c r="M25" i="5"/>
  <c r="L36" i="5"/>
  <c r="B46" i="5"/>
  <c r="C42" i="5" s="1"/>
  <c r="H21" i="5"/>
  <c r="K21" i="5"/>
  <c r="O25" i="7"/>
  <c r="P25" i="5"/>
  <c r="E40" i="7"/>
  <c r="N40" i="5"/>
  <c r="K20" i="5"/>
  <c r="L35" i="5"/>
  <c r="L40" i="5" s="1"/>
  <c r="M36" i="5" s="1"/>
  <c r="H20" i="5"/>
  <c r="E46" i="5"/>
  <c r="F36" i="5" s="1"/>
  <c r="O40" i="5"/>
  <c r="K19" i="5"/>
  <c r="K13" i="4"/>
  <c r="D46" i="4"/>
  <c r="E42" i="7"/>
  <c r="P25" i="4"/>
  <c r="M21" i="4"/>
  <c r="M25" i="4" s="1"/>
  <c r="L36" i="4"/>
  <c r="N40" i="4"/>
  <c r="B46" i="4"/>
  <c r="H13" i="4"/>
  <c r="H20" i="4"/>
  <c r="H18" i="4"/>
  <c r="H25" i="4" s="1"/>
  <c r="E46" i="4"/>
  <c r="F40" i="4" s="1"/>
  <c r="O40" i="4"/>
  <c r="K23" i="4"/>
  <c r="K25" i="4" s="1"/>
  <c r="L25" i="7"/>
  <c r="M15" i="7" s="1"/>
  <c r="L36" i="1"/>
  <c r="L40" i="1" s="1"/>
  <c r="M36" i="1" s="1"/>
  <c r="B34" i="7"/>
  <c r="K18" i="1"/>
  <c r="H23" i="1"/>
  <c r="H20" i="1"/>
  <c r="H19" i="1"/>
  <c r="H25" i="1" s="1"/>
  <c r="H21" i="1"/>
  <c r="B46" i="1"/>
  <c r="C42" i="1" s="1"/>
  <c r="J25" i="7"/>
  <c r="K13" i="7" s="1"/>
  <c r="K23" i="1"/>
  <c r="K21" i="1"/>
  <c r="K19" i="1"/>
  <c r="I25" i="7"/>
  <c r="N35" i="7" s="1"/>
  <c r="B40" i="7"/>
  <c r="G25" i="7"/>
  <c r="E46" i="1"/>
  <c r="D42" i="7"/>
  <c r="D46" i="7" s="1"/>
  <c r="D46" i="1"/>
  <c r="O40" i="1"/>
  <c r="P35" i="1" s="1"/>
  <c r="P20" i="1"/>
  <c r="P25" i="1" s="1"/>
  <c r="E41" i="7"/>
  <c r="N40" i="1"/>
  <c r="F41" i="6" l="1"/>
  <c r="F42" i="6"/>
  <c r="C40" i="6"/>
  <c r="C41" i="6"/>
  <c r="P35" i="6"/>
  <c r="P36" i="6"/>
  <c r="N40" i="7"/>
  <c r="F34" i="6"/>
  <c r="F40" i="6"/>
  <c r="M36" i="6"/>
  <c r="M40" i="6" s="1"/>
  <c r="K25" i="6"/>
  <c r="C36" i="6"/>
  <c r="C34" i="6"/>
  <c r="C39" i="6"/>
  <c r="F39" i="6"/>
  <c r="F36" i="6"/>
  <c r="K15" i="7"/>
  <c r="P19" i="7"/>
  <c r="P15" i="7"/>
  <c r="C34" i="5"/>
  <c r="C36" i="5"/>
  <c r="H13" i="7"/>
  <c r="H15" i="7"/>
  <c r="C41" i="5"/>
  <c r="C40" i="5"/>
  <c r="F42" i="5"/>
  <c r="F34" i="5"/>
  <c r="F44" i="5"/>
  <c r="H25" i="5"/>
  <c r="C44" i="5"/>
  <c r="K25" i="5"/>
  <c r="P21" i="7"/>
  <c r="O36" i="7"/>
  <c r="P13" i="7"/>
  <c r="P20" i="7"/>
  <c r="P35" i="5"/>
  <c r="P36" i="5"/>
  <c r="M21" i="7"/>
  <c r="M19" i="7"/>
  <c r="M35" i="5"/>
  <c r="M40" i="5" s="1"/>
  <c r="F40" i="5"/>
  <c r="F41" i="5"/>
  <c r="C44" i="4"/>
  <c r="C40" i="4"/>
  <c r="C42" i="4"/>
  <c r="F39" i="4"/>
  <c r="F42" i="4"/>
  <c r="E46" i="7"/>
  <c r="F40" i="7" s="1"/>
  <c r="F34" i="4"/>
  <c r="F44" i="4"/>
  <c r="M13" i="7"/>
  <c r="C34" i="4"/>
  <c r="L40" i="4"/>
  <c r="M35" i="4" s="1"/>
  <c r="P35" i="4"/>
  <c r="P36" i="4"/>
  <c r="F41" i="4"/>
  <c r="C39" i="4"/>
  <c r="C41" i="4"/>
  <c r="C34" i="1"/>
  <c r="L36" i="7"/>
  <c r="M20" i="7"/>
  <c r="F39" i="1"/>
  <c r="F34" i="1"/>
  <c r="K25" i="1"/>
  <c r="B46" i="7"/>
  <c r="K21" i="7"/>
  <c r="K18" i="7"/>
  <c r="K20" i="7"/>
  <c r="K19" i="7"/>
  <c r="C41" i="1"/>
  <c r="C39" i="1"/>
  <c r="H20" i="7"/>
  <c r="H18" i="7"/>
  <c r="C44" i="1"/>
  <c r="C40" i="1"/>
  <c r="F40" i="1"/>
  <c r="F44" i="1"/>
  <c r="P36" i="1"/>
  <c r="P40" i="1" s="1"/>
  <c r="O35" i="7"/>
  <c r="K23" i="7"/>
  <c r="L35" i="7"/>
  <c r="H19" i="7"/>
  <c r="H23" i="7"/>
  <c r="H21" i="7"/>
  <c r="M35" i="1"/>
  <c r="M40" i="1" s="1"/>
  <c r="F41" i="1"/>
  <c r="F42" i="1"/>
  <c r="C46" i="6" l="1"/>
  <c r="P40" i="6"/>
  <c r="F46" i="6"/>
  <c r="F36" i="7"/>
  <c r="C46" i="5"/>
  <c r="C41" i="7"/>
  <c r="C36" i="7"/>
  <c r="P25" i="7"/>
  <c r="O40" i="7"/>
  <c r="P36" i="7" s="1"/>
  <c r="P40" i="5"/>
  <c r="M25" i="7"/>
  <c r="F46" i="5"/>
  <c r="F39" i="7"/>
  <c r="F42" i="7"/>
  <c r="M36" i="4"/>
  <c r="F41" i="7"/>
  <c r="F34" i="7"/>
  <c r="F44" i="7"/>
  <c r="F46" i="4"/>
  <c r="C46" i="4"/>
  <c r="M40" i="4"/>
  <c r="P40" i="4"/>
  <c r="H25" i="7"/>
  <c r="C40" i="7"/>
  <c r="C42" i="7"/>
  <c r="C44" i="7"/>
  <c r="L40" i="7"/>
  <c r="M36" i="7" s="1"/>
  <c r="C39" i="7"/>
  <c r="C34" i="7"/>
  <c r="K25" i="7"/>
  <c r="C46" i="1"/>
  <c r="F46" i="1"/>
  <c r="P35" i="7" l="1"/>
  <c r="P40" i="7" s="1"/>
  <c r="F46" i="7"/>
  <c r="C46" i="7"/>
  <c r="M35" i="7"/>
  <c r="M40" i="7" s="1"/>
</calcChain>
</file>

<file path=xl/sharedStrings.xml><?xml version="1.0" encoding="utf-8"?>
<sst xmlns="http://schemas.openxmlformats.org/spreadsheetml/2006/main" count="458" uniqueCount="63">
  <si>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</si>
  <si>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</si>
  <si>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</si>
  <si>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</si>
  <si>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</si>
  <si>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</si>
  <si>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</si>
  <si>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</si>
  <si>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</si>
  <si>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</si>
  <si>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</si>
  <si>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</si>
  <si>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</si>
  <si>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</si>
  <si>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</si>
  <si>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</si>
  <si>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</si>
  <si>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</si>
  <si>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</si>
  <si>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</si>
  <si>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</si>
  <si>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</si>
  <si>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</si>
  <si>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</si>
  <si>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</si>
  <si>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</si>
  <si>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</si>
  <si>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</si>
  <si>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</si>
  <si>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</si>
  <si>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</si>
  <si>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</si>
  <si>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</si>
  <si>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</si>
  <si>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</si>
  <si>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</si>
  <si>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</si>
  <si>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</si>
  <si>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</si>
  <si>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</si>
  <si>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</si>
  <si>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</si>
  <si>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</si>
  <si>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</si>
  <si>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</si>
  <si>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</si>
  <si>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</si>
  <si>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</si>
  <si>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</si>
  <si>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</si>
  <si>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</si>
  <si>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</si>
  <si>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</si>
  <si>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</si>
  <si>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</si>
  <si>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</si>
  <si>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</si>
  <si>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</si>
  <si>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</si>
  <si>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</si>
  <si>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</si>
  <si>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30.05.2023</t>
  </si>
  <si>
    <t>Institut Municipal de Serveis Socials (IMSS)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</si>
</sst>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18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305</c:v>
                </c:pt>
                <c:pt idx="7">
                  <c:v>89</c:v>
                </c:pt>
                <c:pt idx="8">
                  <c:v>229</c:v>
                </c:pt>
                <c:pt idx="9">
                  <c:v>0</c:v>
                </c:pt>
                <c:pt idx="10">
                  <c:v>34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51322705.119999997</c:v>
                </c:pt>
                <c:pt idx="1">
                  <c:v>0</c:v>
                </c:pt>
                <c:pt idx="2">
                  <c:v>258919.21999999997</c:v>
                </c:pt>
                <c:pt idx="3">
                  <c:v>0</c:v>
                </c:pt>
                <c:pt idx="4">
                  <c:v>0</c:v>
                </c:pt>
                <c:pt idx="5">
                  <c:v>21453087.839999996</c:v>
                </c:pt>
                <c:pt idx="6">
                  <c:v>4019340.1999999997</c:v>
                </c:pt>
                <c:pt idx="7">
                  <c:v>872573.14</c:v>
                </c:pt>
                <c:pt idx="8">
                  <c:v>103744.47</c:v>
                </c:pt>
                <c:pt idx="9">
                  <c:v>0</c:v>
                </c:pt>
                <c:pt idx="10">
                  <c:v>307274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665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77869757.319999993</c:v>
                </c:pt>
                <c:pt idx="2">
                  <c:v>467886.67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90" zoomScaleNormal="90" workbookViewId="0">
      <selection activeCell="A5" sqref="A5"/>
    </sheetView>
  </sheetViews>
  <sheetFormatPr defaultColWidth="9.28515625" defaultRowHeight="15" x14ac:dyDescent="0.25"/>
  <cols>
    <col min="1" max="1" width="26.28515625" style="27" customWidth="1"/>
    <col min="2" max="2" width="11.5703125" style="62" customWidth="1"/>
    <col min="3" max="3" width="10.570312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42578125" style="27" customWidth="1"/>
    <col min="8" max="8" width="10.71093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7109375" style="62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 t="s">
        <v>61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62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2.247191011235955E-2</v>
      </c>
      <c r="I13" s="4">
        <v>3766159.79</v>
      </c>
      <c r="J13" s="5">
        <v>3766159.79</v>
      </c>
      <c r="K13" s="21">
        <f t="shared" ref="K13:K24" si="3">IF(J13,J13/$J$25,"")</f>
        <v>0.31736506940385206</v>
      </c>
      <c r="L13" s="1">
        <v>1</v>
      </c>
      <c r="M13" s="20">
        <f t="shared" ref="M13:M24" si="4">IF(L13,L13/$L$25,"")</f>
        <v>0.33333333333333331</v>
      </c>
      <c r="N13" s="4">
        <v>261322.26</v>
      </c>
      <c r="O13" s="102">
        <v>316199.93</v>
      </c>
      <c r="P13" s="21">
        <f t="shared" ref="P13:P24" si="5">IF(O13,O13/$O$25,"")</f>
        <v>0.94002077499884285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2.247191011235955E-2</v>
      </c>
      <c r="I18" s="69">
        <v>7046289.5099999998</v>
      </c>
      <c r="J18" s="69">
        <v>7046289.5099999998</v>
      </c>
      <c r="K18" s="67">
        <f t="shared" si="3"/>
        <v>0.59377357416393228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1.1235955056179775E-2</v>
      </c>
      <c r="I19" s="6">
        <v>546642.15</v>
      </c>
      <c r="J19" s="7">
        <v>546642.15</v>
      </c>
      <c r="K19" s="21">
        <f t="shared" si="3"/>
        <v>4.6064196302680216E-2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28</v>
      </c>
      <c r="H20" s="66">
        <f t="shared" si="2"/>
        <v>0.3146067415730337</v>
      </c>
      <c r="I20" s="69">
        <v>202577.29</v>
      </c>
      <c r="J20" s="70">
        <v>225612</v>
      </c>
      <c r="K20" s="67">
        <f t="shared" si="3"/>
        <v>1.9011771149078587E-2</v>
      </c>
      <c r="L20" s="68">
        <v>2</v>
      </c>
      <c r="M20" s="66">
        <f t="shared" si="4"/>
        <v>0.66666666666666663</v>
      </c>
      <c r="N20" s="69">
        <v>16674</v>
      </c>
      <c r="O20" s="70">
        <v>20175.54</v>
      </c>
      <c r="P20" s="67">
        <f t="shared" si="5"/>
        <v>5.9979225001157196E-2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28</v>
      </c>
      <c r="H21" s="20">
        <f t="shared" si="2"/>
        <v>0.3146067415730337</v>
      </c>
      <c r="I21" s="98">
        <v>6153.3</v>
      </c>
      <c r="J21" s="98">
        <v>6466.35</v>
      </c>
      <c r="K21" s="21">
        <f t="shared" si="3"/>
        <v>5.4490349081540135E-4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15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28</v>
      </c>
      <c r="H23" s="20">
        <f t="shared" si="2"/>
        <v>0.3146067415730337</v>
      </c>
      <c r="I23" s="98">
        <v>275794</v>
      </c>
      <c r="J23" s="98">
        <v>275794</v>
      </c>
      <c r="K23" s="21">
        <f t="shared" si="3"/>
        <v>2.3240485489641419E-2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89</v>
      </c>
      <c r="H25" s="17">
        <f t="shared" si="12"/>
        <v>1</v>
      </c>
      <c r="I25" s="18">
        <f t="shared" si="12"/>
        <v>11843616.040000001</v>
      </c>
      <c r="J25" s="18">
        <f t="shared" si="12"/>
        <v>11866963.800000001</v>
      </c>
      <c r="K25" s="19">
        <f t="shared" si="12"/>
        <v>1</v>
      </c>
      <c r="L25" s="16">
        <f t="shared" si="12"/>
        <v>3</v>
      </c>
      <c r="M25" s="17">
        <f t="shared" si="12"/>
        <v>1</v>
      </c>
      <c r="N25" s="18">
        <f t="shared" si="12"/>
        <v>277996.26</v>
      </c>
      <c r="O25" s="18">
        <f t="shared" si="12"/>
        <v>336375.47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50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1" t="s">
        <v>56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3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3</v>
      </c>
      <c r="C34" s="8">
        <f t="shared" ref="C34:C43" si="14">IF(B34,B34/$B$46,"")</f>
        <v>3.2608695652173912E-2</v>
      </c>
      <c r="D34" s="10">
        <f t="shared" ref="D34:D45" si="15">D13+I13+N13+S13+AC13+X13</f>
        <v>4027482.05</v>
      </c>
      <c r="E34" s="11">
        <f t="shared" ref="E34:E45" si="16">E13+J13+O13+T13+AD13+Y13</f>
        <v>4082359.72</v>
      </c>
      <c r="F34" s="21">
        <f t="shared" ref="F34:F43" si="17">IF(E34,E34/$E$46,"")</f>
        <v>0.33452808527874356</v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89</v>
      </c>
      <c r="M35" s="8">
        <f t="shared" si="18"/>
        <v>0.96739130434782605</v>
      </c>
      <c r="N35" s="61">
        <f>I25</f>
        <v>11843616.040000001</v>
      </c>
      <c r="O35" s="61">
        <f>J25</f>
        <v>11866963.800000001</v>
      </c>
      <c r="P35" s="59">
        <f t="shared" si="19"/>
        <v>0.97243578478335624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0">
        <f>L25</f>
        <v>3</v>
      </c>
      <c r="M36" s="8">
        <f t="shared" si="18"/>
        <v>3.2608695652173912E-2</v>
      </c>
      <c r="N36" s="61">
        <f>N25</f>
        <v>277996.26</v>
      </c>
      <c r="O36" s="61">
        <f>O25</f>
        <v>336375.47</v>
      </c>
      <c r="P36" s="59">
        <f t="shared" si="19"/>
        <v>2.7564215216643727E-2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</v>
      </c>
      <c r="C39" s="8">
        <f t="shared" si="14"/>
        <v>2.1739130434782608E-2</v>
      </c>
      <c r="D39" s="13">
        <f t="shared" si="15"/>
        <v>7046289.5099999998</v>
      </c>
      <c r="E39" s="22">
        <f t="shared" si="16"/>
        <v>7046289.5099999998</v>
      </c>
      <c r="F39" s="21">
        <f t="shared" si="17"/>
        <v>0.5774066715757219</v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</v>
      </c>
      <c r="C40" s="8">
        <f t="shared" si="14"/>
        <v>1.0869565217391304E-2</v>
      </c>
      <c r="D40" s="13">
        <f t="shared" si="15"/>
        <v>546642.15</v>
      </c>
      <c r="E40" s="23">
        <f t="shared" si="16"/>
        <v>546642.15</v>
      </c>
      <c r="F40" s="21">
        <f t="shared" si="17"/>
        <v>4.4794472882011417E-2</v>
      </c>
      <c r="G40" s="25"/>
      <c r="J40" s="105" t="s">
        <v>0</v>
      </c>
      <c r="K40" s="106"/>
      <c r="L40" s="83">
        <f>SUM(L34:L39)</f>
        <v>92</v>
      </c>
      <c r="M40" s="17">
        <f>SUM(M34:M39)</f>
        <v>1</v>
      </c>
      <c r="N40" s="84">
        <f>SUM(N34:N39)</f>
        <v>12121612.300000001</v>
      </c>
      <c r="O40" s="85">
        <f>SUM(O34:O39)</f>
        <v>12203339.270000001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30</v>
      </c>
      <c r="C41" s="8">
        <f t="shared" si="14"/>
        <v>0.32608695652173914</v>
      </c>
      <c r="D41" s="13">
        <f t="shared" si="15"/>
        <v>219251.29</v>
      </c>
      <c r="E41" s="23">
        <f t="shared" si="16"/>
        <v>245787.54</v>
      </c>
      <c r="F41" s="21">
        <f t="shared" si="17"/>
        <v>2.0141006863935204E-2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28</v>
      </c>
      <c r="C42" s="8">
        <f t="shared" si="14"/>
        <v>0.30434782608695654</v>
      </c>
      <c r="D42" s="13">
        <f t="shared" si="15"/>
        <v>6153.3</v>
      </c>
      <c r="E42" s="14">
        <f t="shared" si="16"/>
        <v>6466.35</v>
      </c>
      <c r="F42" s="21">
        <f t="shared" si="17"/>
        <v>5.2988365372226521E-4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28</v>
      </c>
      <c r="C44" s="8">
        <f t="shared" ref="C44" si="20">IF(B44,B44/$B$46,"")</f>
        <v>0.30434782608695654</v>
      </c>
      <c r="D44" s="13">
        <f t="shared" si="15"/>
        <v>275794</v>
      </c>
      <c r="E44" s="14">
        <f t="shared" si="16"/>
        <v>275794</v>
      </c>
      <c r="F44" s="21">
        <f t="shared" ref="F44" si="21">IF(E44,E44/$E$46,"")</f>
        <v>2.2599879745865657E-2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92</v>
      </c>
      <c r="C46" s="17">
        <f>SUM(C34:C45)</f>
        <v>1</v>
      </c>
      <c r="D46" s="18">
        <f>SUM(D34:D45)</f>
        <v>12121612.299999999</v>
      </c>
      <c r="E46" s="18">
        <f>SUM(E34:E45)</f>
        <v>12203339.27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28515625" defaultRowHeight="15" x14ac:dyDescent="0.25"/>
  <cols>
    <col min="1" max="1" width="26.28515625" style="27" customWidth="1"/>
    <col min="2" max="2" width="11.5703125" style="62" customWidth="1"/>
    <col min="3" max="3" width="10.570312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42578125" style="27" customWidth="1"/>
    <col min="8" max="8" width="10.71093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7109375" style="62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45215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de Serveis Socials (IMSS)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1" si="2">IF(G13,G13/$G$25,"")</f>
        <v>2.2988505747126436E-2</v>
      </c>
      <c r="I13" s="4">
        <v>13915837.640000001</v>
      </c>
      <c r="J13" s="5">
        <v>13988428.870000001</v>
      </c>
      <c r="K13" s="21">
        <f t="shared" ref="K13:K21" si="3">IF(J13,J13/$J$25,"")</f>
        <v>0.53665622318281769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5.7471264367816091E-3</v>
      </c>
      <c r="I18" s="69">
        <v>10108800</v>
      </c>
      <c r="J18" s="70">
        <v>11202048</v>
      </c>
      <c r="K18" s="67">
        <f t="shared" si="3"/>
        <v>0.42975868322749217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81</v>
      </c>
      <c r="H19" s="20">
        <f t="shared" si="2"/>
        <v>0.46551724137931033</v>
      </c>
      <c r="I19" s="6">
        <v>506075.98</v>
      </c>
      <c r="J19" s="7">
        <v>527400.17000000004</v>
      </c>
      <c r="K19" s="21">
        <f t="shared" si="3"/>
        <v>2.0233336135781203E-2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28</v>
      </c>
      <c r="H20" s="66">
        <f t="shared" si="2"/>
        <v>0.16091954022988506</v>
      </c>
      <c r="I20" s="69">
        <v>271803.40999999997</v>
      </c>
      <c r="J20" s="70">
        <v>309696.11</v>
      </c>
      <c r="K20" s="21">
        <f t="shared" si="3"/>
        <v>1.1881273177393684E-2</v>
      </c>
      <c r="L20" s="68">
        <v>1</v>
      </c>
      <c r="M20" s="66">
        <f t="shared" si="4"/>
        <v>0.25</v>
      </c>
      <c r="N20" s="69">
        <v>14999</v>
      </c>
      <c r="O20" s="70">
        <v>18148.79</v>
      </c>
      <c r="P20" s="67">
        <f t="shared" si="5"/>
        <v>0.79257930361042861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57</v>
      </c>
      <c r="H21" s="20">
        <f t="shared" si="2"/>
        <v>0.32758620689655171</v>
      </c>
      <c r="I21" s="6">
        <v>16458.03</v>
      </c>
      <c r="J21" s="7">
        <v>17744.5</v>
      </c>
      <c r="K21" s="21">
        <f t="shared" si="3"/>
        <v>6.8075524712358268E-4</v>
      </c>
      <c r="L21" s="2">
        <v>3</v>
      </c>
      <c r="M21" s="20">
        <f t="shared" si="4"/>
        <v>0.75</v>
      </c>
      <c r="N21" s="6">
        <v>3925.28</v>
      </c>
      <c r="O21" s="7">
        <v>4749.6000000000004</v>
      </c>
      <c r="P21" s="21">
        <f t="shared" si="5"/>
        <v>0.2074206963895715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15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3</v>
      </c>
      <c r="H23" s="20">
        <f t="shared" si="13"/>
        <v>1.7241379310344827E-2</v>
      </c>
      <c r="I23" s="6">
        <v>20585</v>
      </c>
      <c r="J23" s="7">
        <v>20585</v>
      </c>
      <c r="K23" s="21">
        <f t="shared" si="14"/>
        <v>7.8972902939158322E-4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174</v>
      </c>
      <c r="H25" s="17">
        <f t="shared" si="32"/>
        <v>1</v>
      </c>
      <c r="I25" s="18">
        <f t="shared" si="32"/>
        <v>24839560.060000002</v>
      </c>
      <c r="J25" s="18">
        <f t="shared" si="32"/>
        <v>26065902.650000002</v>
      </c>
      <c r="K25" s="19">
        <f t="shared" si="32"/>
        <v>0.99999999999999989</v>
      </c>
      <c r="L25" s="16">
        <f t="shared" si="32"/>
        <v>4</v>
      </c>
      <c r="M25" s="17">
        <f t="shared" si="32"/>
        <v>1</v>
      </c>
      <c r="N25" s="18">
        <f t="shared" si="32"/>
        <v>18924.28</v>
      </c>
      <c r="O25" s="18">
        <f t="shared" si="32"/>
        <v>22898.39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customHeight="1" x14ac:dyDescent="0.25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3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4</v>
      </c>
      <c r="C34" s="8">
        <f t="shared" ref="C34:C45" si="34">IF(B34,B34/$B$46,"")</f>
        <v>2.247191011235955E-2</v>
      </c>
      <c r="D34" s="10">
        <f t="shared" ref="D34:D45" si="35">D13+I13+N13+S13+AC13+X13</f>
        <v>13915837.640000001</v>
      </c>
      <c r="E34" s="11">
        <f t="shared" ref="E34:E45" si="36">E13+J13+O13+T13+AD13+Y13</f>
        <v>13988428.870000001</v>
      </c>
      <c r="F34" s="21">
        <f t="shared" ref="F34:F42" si="37">IF(E34,E34/$E$46,"")</f>
        <v>0.53618519488697824</v>
      </c>
      <c r="J34" s="107" t="s">
        <v>3</v>
      </c>
      <c r="K34" s="108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0">
        <f>G25</f>
        <v>174</v>
      </c>
      <c r="M35" s="8">
        <f t="shared" si="38"/>
        <v>0.97752808988764039</v>
      </c>
      <c r="N35" s="61">
        <f>I25</f>
        <v>24839560.060000002</v>
      </c>
      <c r="O35" s="61">
        <f>J25</f>
        <v>26065902.650000002</v>
      </c>
      <c r="P35" s="59">
        <f t="shared" si="39"/>
        <v>0.99912229044313339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0">
        <f>L25</f>
        <v>4</v>
      </c>
      <c r="M36" s="8">
        <f t="shared" si="38"/>
        <v>2.247191011235955E-2</v>
      </c>
      <c r="N36" s="61">
        <f>N25</f>
        <v>18924.28</v>
      </c>
      <c r="O36" s="61">
        <f>O25</f>
        <v>22898.39</v>
      </c>
      <c r="P36" s="59">
        <f t="shared" si="39"/>
        <v>8.7770955686662698E-4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1</v>
      </c>
      <c r="C39" s="8">
        <f t="shared" si="34"/>
        <v>5.6179775280898875E-3</v>
      </c>
      <c r="D39" s="13">
        <f t="shared" si="35"/>
        <v>10108800</v>
      </c>
      <c r="E39" s="22">
        <f t="shared" si="36"/>
        <v>11202048</v>
      </c>
      <c r="F39" s="21">
        <f t="shared" si="37"/>
        <v>0.42938147992407699</v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81</v>
      </c>
      <c r="C40" s="8">
        <f t="shared" si="34"/>
        <v>0.4550561797752809</v>
      </c>
      <c r="D40" s="13">
        <f t="shared" si="35"/>
        <v>506075.98</v>
      </c>
      <c r="E40" s="23">
        <f t="shared" si="36"/>
        <v>527400.17000000004</v>
      </c>
      <c r="F40" s="21">
        <f t="shared" si="37"/>
        <v>2.0215577143287533E-2</v>
      </c>
      <c r="G40" s="25"/>
      <c r="J40" s="105" t="s">
        <v>0</v>
      </c>
      <c r="K40" s="106"/>
      <c r="L40" s="83">
        <f>SUM(L34:L39)</f>
        <v>178</v>
      </c>
      <c r="M40" s="17">
        <f>SUM(M34:M39)</f>
        <v>1</v>
      </c>
      <c r="N40" s="84">
        <f>SUM(N34:N39)</f>
        <v>24858484.340000004</v>
      </c>
      <c r="O40" s="85">
        <f>SUM(O34:O39)</f>
        <v>26088801.040000003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29</v>
      </c>
      <c r="C41" s="8">
        <f t="shared" si="34"/>
        <v>0.16292134831460675</v>
      </c>
      <c r="D41" s="13">
        <f t="shared" si="35"/>
        <v>286802.40999999997</v>
      </c>
      <c r="E41" s="23">
        <f t="shared" si="36"/>
        <v>327844.89999999997</v>
      </c>
      <c r="F41" s="21">
        <f t="shared" si="37"/>
        <v>1.256649929973171E-2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60</v>
      </c>
      <c r="C42" s="8">
        <f t="shared" si="34"/>
        <v>0.33707865168539325</v>
      </c>
      <c r="D42" s="13">
        <f t="shared" si="35"/>
        <v>20383.309999999998</v>
      </c>
      <c r="E42" s="14">
        <f t="shared" si="36"/>
        <v>22494.1</v>
      </c>
      <c r="F42" s="21">
        <f t="shared" si="37"/>
        <v>8.6221286925035313E-4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3</v>
      </c>
      <c r="C44" s="8">
        <f t="shared" si="34"/>
        <v>1.6853932584269662E-2</v>
      </c>
      <c r="D44" s="13">
        <f t="shared" si="35"/>
        <v>20585</v>
      </c>
      <c r="E44" s="14">
        <f t="shared" si="36"/>
        <v>20585</v>
      </c>
      <c r="F44" s="21">
        <f>IF(E44,E44/$E$46,"")</f>
        <v>7.8903587667515131E-4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178</v>
      </c>
      <c r="C46" s="17">
        <f>SUM(C34:C45)</f>
        <v>1</v>
      </c>
      <c r="D46" s="18">
        <f>SUM(D34:D45)</f>
        <v>24858484.34</v>
      </c>
      <c r="E46" s="18">
        <f>SUM(E34:E45)</f>
        <v>26088801.040000003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28515625" defaultRowHeight="15" x14ac:dyDescent="0.25"/>
  <cols>
    <col min="1" max="1" width="26.28515625" style="27" customWidth="1"/>
    <col min="2" max="2" width="11.5703125" style="62" customWidth="1"/>
    <col min="3" max="3" width="10.570312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42578125" style="27" customWidth="1"/>
    <col min="8" max="8" width="10.71093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7109375" style="62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45291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de Serveis Socials (IMSS)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3" si="2">IF(G13,G13/$G$25,"")</f>
        <v>3.3149171270718231E-2</v>
      </c>
      <c r="I13" s="4">
        <v>17638986.219999999</v>
      </c>
      <c r="J13" s="5">
        <v>19284610.050000001</v>
      </c>
      <c r="K13" s="21">
        <f t="shared" ref="K13:K23" si="3">IF(J13,J13/$J$25,"")</f>
        <v>0.93805207636441523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1.1049723756906077E-2</v>
      </c>
      <c r="I15" s="6">
        <v>48015.6</v>
      </c>
      <c r="J15" s="7">
        <v>58099.62</v>
      </c>
      <c r="K15" s="21">
        <f t="shared" si="3"/>
        <v>2.8261120673779717E-3</v>
      </c>
      <c r="L15" s="2">
        <v>1</v>
      </c>
      <c r="M15" s="20">
        <f t="shared" si="4"/>
        <v>0.16666666666666666</v>
      </c>
      <c r="N15" s="6">
        <v>44869</v>
      </c>
      <c r="O15" s="7">
        <v>54291.49</v>
      </c>
      <c r="P15" s="21">
        <f t="shared" si="5"/>
        <v>0.6661326545485956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108</v>
      </c>
      <c r="H19" s="20">
        <f t="shared" si="2"/>
        <v>0.59668508287292821</v>
      </c>
      <c r="I19" s="6">
        <v>1018525.2000000001</v>
      </c>
      <c r="J19" s="6">
        <v>1039219.8500000001</v>
      </c>
      <c r="K19" s="21">
        <f t="shared" si="3"/>
        <v>5.0550274833875433E-2</v>
      </c>
      <c r="L19" s="2">
        <v>2</v>
      </c>
      <c r="M19" s="20">
        <f t="shared" si="4"/>
        <v>0.33333333333333331</v>
      </c>
      <c r="N19" s="6">
        <v>22019.599999999999</v>
      </c>
      <c r="O19" s="6">
        <v>26643.72</v>
      </c>
      <c r="P19" s="21">
        <f t="shared" si="5"/>
        <v>0.3269067017805094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7.18232044198895E-2</v>
      </c>
      <c r="I20" s="69">
        <v>124063.83</v>
      </c>
      <c r="J20" s="70">
        <v>139011.47000000003</v>
      </c>
      <c r="K20" s="67">
        <f t="shared" si="3"/>
        <v>6.7618685435627797E-3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49</v>
      </c>
      <c r="H21" s="20">
        <f t="shared" si="2"/>
        <v>0.27071823204419887</v>
      </c>
      <c r="I21" s="6">
        <v>24043.88</v>
      </c>
      <c r="J21" s="7">
        <v>26308.420000000002</v>
      </c>
      <c r="K21" s="21">
        <f t="shared" si="3"/>
        <v>1.2797079092022974E-3</v>
      </c>
      <c r="L21" s="2">
        <v>3</v>
      </c>
      <c r="M21" s="20">
        <f t="shared" si="4"/>
        <v>0.5</v>
      </c>
      <c r="N21" s="6">
        <v>468.85</v>
      </c>
      <c r="O21" s="7">
        <v>567.30999999999995</v>
      </c>
      <c r="P21" s="21">
        <f t="shared" si="5"/>
        <v>6.9606436708950841E-3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15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</v>
      </c>
      <c r="H23" s="20">
        <f t="shared" si="2"/>
        <v>1.6574585635359115E-2</v>
      </c>
      <c r="I23" s="6">
        <v>10895</v>
      </c>
      <c r="J23" s="7">
        <v>10895</v>
      </c>
      <c r="K23" s="21">
        <f t="shared" si="3"/>
        <v>5.2996028156609282E-4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181</v>
      </c>
      <c r="H25" s="17">
        <f t="shared" si="22"/>
        <v>1</v>
      </c>
      <c r="I25" s="18">
        <f t="shared" si="22"/>
        <v>18864529.729999997</v>
      </c>
      <c r="J25" s="18">
        <f t="shared" si="22"/>
        <v>20558144.410000004</v>
      </c>
      <c r="K25" s="19">
        <f t="shared" si="22"/>
        <v>0.99999999999999967</v>
      </c>
      <c r="L25" s="16">
        <f t="shared" si="22"/>
        <v>6</v>
      </c>
      <c r="M25" s="17">
        <f t="shared" si="22"/>
        <v>1</v>
      </c>
      <c r="N25" s="18">
        <f t="shared" si="22"/>
        <v>67357.450000000012</v>
      </c>
      <c r="O25" s="18">
        <f t="shared" si="22"/>
        <v>81502.51999999999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3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6</v>
      </c>
      <c r="C34" s="8">
        <f t="shared" ref="C34:C42" si="24">IF(B34,B34/$B$46,"")</f>
        <v>3.2085561497326207E-2</v>
      </c>
      <c r="D34" s="10">
        <f t="shared" ref="D34:D45" si="25">D13+I13+N13+S13+AC13+X13</f>
        <v>17638986.219999999</v>
      </c>
      <c r="E34" s="11">
        <f t="shared" ref="E34:E45" si="26">E13+J13+O13+T13+AD13+Y13</f>
        <v>19284610.050000001</v>
      </c>
      <c r="F34" s="21">
        <f t="shared" ref="F34:F43" si="27">IF(E34,E34/$E$46,"")</f>
        <v>0.93434786531980663</v>
      </c>
      <c r="J34" s="107" t="s">
        <v>3</v>
      </c>
      <c r="K34" s="108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0">
        <f>G25</f>
        <v>181</v>
      </c>
      <c r="M35" s="8">
        <f>IF(L35,L35/$L$40,"")</f>
        <v>0.96791443850267378</v>
      </c>
      <c r="N35" s="61">
        <f>I25</f>
        <v>18864529.729999997</v>
      </c>
      <c r="O35" s="61">
        <f>J25</f>
        <v>20558144.410000004</v>
      </c>
      <c r="P35" s="59">
        <f>IF(O35,O35/$O$40,"")</f>
        <v>0.9960511669469726</v>
      </c>
    </row>
    <row r="36" spans="1:33" ht="30" customHeight="1" x14ac:dyDescent="0.25">
      <c r="A36" s="43" t="s">
        <v>19</v>
      </c>
      <c r="B36" s="12">
        <f t="shared" si="23"/>
        <v>3</v>
      </c>
      <c r="C36" s="8">
        <f t="shared" si="24"/>
        <v>1.6042780748663103E-2</v>
      </c>
      <c r="D36" s="13">
        <f t="shared" si="25"/>
        <v>92884.6</v>
      </c>
      <c r="E36" s="14">
        <f t="shared" si="26"/>
        <v>112391.11</v>
      </c>
      <c r="F36" s="21">
        <f t="shared" si="27"/>
        <v>5.4453988666171432E-3</v>
      </c>
      <c r="G36" s="25"/>
      <c r="J36" s="103" t="s">
        <v>2</v>
      </c>
      <c r="K36" s="104"/>
      <c r="L36" s="60">
        <f>L25</f>
        <v>6</v>
      </c>
      <c r="M36" s="8">
        <f>IF(L36,L36/$L$40,"")</f>
        <v>3.2085561497326207E-2</v>
      </c>
      <c r="N36" s="61">
        <f>N25</f>
        <v>67357.450000000012</v>
      </c>
      <c r="O36" s="61">
        <f>O25</f>
        <v>81502.51999999999</v>
      </c>
      <c r="P36" s="59">
        <f>IF(O36,O36/$O$40,"")</f>
        <v>3.9488330530274233E-3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110</v>
      </c>
      <c r="C40" s="8">
        <f t="shared" si="24"/>
        <v>0.58823529411764708</v>
      </c>
      <c r="D40" s="13">
        <f t="shared" si="25"/>
        <v>1040544.8</v>
      </c>
      <c r="E40" s="23">
        <f t="shared" si="26"/>
        <v>1065863.57</v>
      </c>
      <c r="F40" s="21">
        <f t="shared" si="27"/>
        <v>5.1641560227018865E-2</v>
      </c>
      <c r="G40" s="25"/>
      <c r="J40" s="105" t="s">
        <v>0</v>
      </c>
      <c r="K40" s="106"/>
      <c r="L40" s="83">
        <f>SUM(L34:L39)</f>
        <v>187</v>
      </c>
      <c r="M40" s="17">
        <f>SUM(M34:M39)</f>
        <v>1</v>
      </c>
      <c r="N40" s="84">
        <f>SUM(N34:N39)</f>
        <v>18931887.179999996</v>
      </c>
      <c r="O40" s="85">
        <f>SUM(O34:O39)</f>
        <v>20639646.930000003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13</v>
      </c>
      <c r="C41" s="8">
        <f t="shared" si="24"/>
        <v>6.9518716577540107E-2</v>
      </c>
      <c r="D41" s="13">
        <f t="shared" si="25"/>
        <v>124063.83</v>
      </c>
      <c r="E41" s="23">
        <f t="shared" si="26"/>
        <v>139011.47000000003</v>
      </c>
      <c r="F41" s="21">
        <f t="shared" si="27"/>
        <v>6.735167053557734E-3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52</v>
      </c>
      <c r="C42" s="8">
        <f t="shared" si="24"/>
        <v>0.27807486631016043</v>
      </c>
      <c r="D42" s="13">
        <f t="shared" si="25"/>
        <v>24512.73</v>
      </c>
      <c r="E42" s="14">
        <f t="shared" si="26"/>
        <v>26875.730000000003</v>
      </c>
      <c r="F42" s="21">
        <f t="shared" si="27"/>
        <v>1.3021409761101957E-3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3</v>
      </c>
      <c r="C44" s="8">
        <f t="shared" si="30"/>
        <v>1.6042780748663103E-2</v>
      </c>
      <c r="D44" s="13">
        <f t="shared" si="25"/>
        <v>10895</v>
      </c>
      <c r="E44" s="14">
        <f t="shared" si="26"/>
        <v>10895</v>
      </c>
      <c r="F44" s="21">
        <f t="shared" ref="F44" si="31">IF(E44,E44/$E$46,"")</f>
        <v>5.2786755688945307E-4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187</v>
      </c>
      <c r="C46" s="17">
        <f>SUM(C34:C45)</f>
        <v>0.99999999999999989</v>
      </c>
      <c r="D46" s="18">
        <f>SUM(D34:D45)</f>
        <v>18931887.18</v>
      </c>
      <c r="E46" s="18">
        <f>SUM(E34:E45)</f>
        <v>20639646.93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30" zoomScaleNormal="100" workbookViewId="0">
      <selection activeCell="A5" sqref="A5"/>
    </sheetView>
  </sheetViews>
  <sheetFormatPr defaultColWidth="9.28515625" defaultRowHeight="15" x14ac:dyDescent="0.25"/>
  <cols>
    <col min="1" max="1" width="26.28515625" style="27" customWidth="1"/>
    <col min="2" max="2" width="11.5703125" style="62" customWidth="1"/>
    <col min="3" max="3" width="10.570312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42578125" style="27" customWidth="1"/>
    <col min="8" max="8" width="10.71093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7109375" style="62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45337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de Serveis Socials (IMSS)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1" si="2">IF(G13,G13/$G$25,"")</f>
        <v>2.2624434389140271E-2</v>
      </c>
      <c r="I13" s="4">
        <v>13072744.1</v>
      </c>
      <c r="J13" s="5">
        <v>13967306.479999999</v>
      </c>
      <c r="K13" s="21">
        <f t="shared" ref="K13:K21" si="3">IF(J13,J13/$J$25,"")</f>
        <v>0.72075386861736157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4</v>
      </c>
      <c r="H15" s="20">
        <f t="shared" si="2"/>
        <v>1.8099547511312219E-2</v>
      </c>
      <c r="I15" s="6">
        <v>124915.79000000001</v>
      </c>
      <c r="J15" s="7">
        <v>146528.10999999999</v>
      </c>
      <c r="K15" s="21">
        <f t="shared" si="3"/>
        <v>7.5612790694409042E-3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4.5248868778280547E-3</v>
      </c>
      <c r="I18" s="69">
        <v>3081490.7</v>
      </c>
      <c r="J18" s="70">
        <v>3204750.33</v>
      </c>
      <c r="K18" s="67">
        <f t="shared" si="3"/>
        <v>0.16537449089470158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111</v>
      </c>
      <c r="H19" s="20">
        <f t="shared" si="2"/>
        <v>0.50226244343891402</v>
      </c>
      <c r="I19" s="6">
        <v>1819839.49</v>
      </c>
      <c r="J19" s="7">
        <v>1855481.15</v>
      </c>
      <c r="K19" s="21">
        <f t="shared" si="3"/>
        <v>9.5748254606144431E-2</v>
      </c>
      <c r="L19" s="2">
        <v>2</v>
      </c>
      <c r="M19" s="20">
        <f>IF(L19,L19/$L$25,"")</f>
        <v>0.25</v>
      </c>
      <c r="N19" s="6">
        <v>19796</v>
      </c>
      <c r="O19" s="7">
        <v>23953.16</v>
      </c>
      <c r="P19" s="21">
        <f>IF(O19,O19/$O$25,"")</f>
        <v>0.88354495654601994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17</v>
      </c>
      <c r="H20" s="66">
        <f t="shared" si="2"/>
        <v>7.6923076923076927E-2</v>
      </c>
      <c r="I20" s="69">
        <v>139308.57</v>
      </c>
      <c r="J20" s="70">
        <v>159929.22999999998</v>
      </c>
      <c r="K20" s="67">
        <f t="shared" si="3"/>
        <v>8.2528160595997605E-3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15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83</v>
      </c>
      <c r="H21" s="20">
        <f t="shared" si="2"/>
        <v>0.3755656108597285</v>
      </c>
      <c r="I21" s="6">
        <v>41265.300000000003</v>
      </c>
      <c r="J21" s="7">
        <v>44751.16</v>
      </c>
      <c r="K21" s="21">
        <f t="shared" si="3"/>
        <v>2.3092907527518169E-3</v>
      </c>
      <c r="L21" s="2">
        <v>6</v>
      </c>
      <c r="M21" s="20">
        <f>IF(L21,L21/$L$25,"")</f>
        <v>0.75</v>
      </c>
      <c r="N21" s="6">
        <v>2609.1999999999998</v>
      </c>
      <c r="O21" s="7">
        <v>3157.13</v>
      </c>
      <c r="P21" s="21">
        <f>IF(O21,O21/$O$25,"")</f>
        <v>0.11645504345398001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15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15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221</v>
      </c>
      <c r="H25" s="17">
        <f t="shared" si="30"/>
        <v>1</v>
      </c>
      <c r="I25" s="18">
        <f t="shared" si="30"/>
        <v>18279563.949999999</v>
      </c>
      <c r="J25" s="18">
        <f t="shared" si="30"/>
        <v>19378746.459999997</v>
      </c>
      <c r="K25" s="19">
        <f t="shared" si="30"/>
        <v>1</v>
      </c>
      <c r="L25" s="16">
        <f t="shared" si="30"/>
        <v>8</v>
      </c>
      <c r="M25" s="17">
        <f t="shared" si="30"/>
        <v>1</v>
      </c>
      <c r="N25" s="18">
        <f t="shared" si="30"/>
        <v>22405.200000000001</v>
      </c>
      <c r="O25" s="18">
        <f t="shared" si="30"/>
        <v>27110.29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3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5</v>
      </c>
      <c r="C34" s="8">
        <f t="shared" ref="C34:C45" si="32">IF(B34,B34/$B$46,"")</f>
        <v>2.1834061135371178E-2</v>
      </c>
      <c r="D34" s="10">
        <f t="shared" ref="D34:D42" si="33">D13+I13+N13+S13+AC13+X13</f>
        <v>13072744.1</v>
      </c>
      <c r="E34" s="11">
        <f t="shared" ref="E34:E42" si="34">E13+J13+O13+T13+AD13+Y13</f>
        <v>13967306.479999999</v>
      </c>
      <c r="F34" s="21">
        <f t="shared" ref="F34:F42" si="35">IF(E34,E34/$E$46,"")</f>
        <v>0.71974696401899396</v>
      </c>
      <c r="J34" s="107" t="s">
        <v>3</v>
      </c>
      <c r="K34" s="108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0">
        <f>G25</f>
        <v>221</v>
      </c>
      <c r="M35" s="8">
        <f t="shared" si="36"/>
        <v>0.96506550218340614</v>
      </c>
      <c r="N35" s="61">
        <f>I25</f>
        <v>18279563.949999999</v>
      </c>
      <c r="O35" s="61">
        <f>J25</f>
        <v>19378746.459999997</v>
      </c>
      <c r="P35" s="59">
        <f t="shared" si="37"/>
        <v>0.9986029841223063</v>
      </c>
    </row>
    <row r="36" spans="1:33" ht="30" customHeight="1" x14ac:dyDescent="0.25">
      <c r="A36" s="43" t="s">
        <v>19</v>
      </c>
      <c r="B36" s="12">
        <f t="shared" si="31"/>
        <v>4</v>
      </c>
      <c r="C36" s="8">
        <f t="shared" si="32"/>
        <v>1.7467248908296942E-2</v>
      </c>
      <c r="D36" s="13">
        <f t="shared" si="33"/>
        <v>124915.79000000001</v>
      </c>
      <c r="E36" s="14">
        <f t="shared" si="34"/>
        <v>146528.10999999999</v>
      </c>
      <c r="F36" s="21">
        <f t="shared" si="35"/>
        <v>7.5507158425252218E-3</v>
      </c>
      <c r="G36" s="25"/>
      <c r="J36" s="103" t="s">
        <v>2</v>
      </c>
      <c r="K36" s="104"/>
      <c r="L36" s="60">
        <f>L25</f>
        <v>8</v>
      </c>
      <c r="M36" s="8">
        <f t="shared" si="36"/>
        <v>3.4934497816593885E-2</v>
      </c>
      <c r="N36" s="61">
        <f>N25</f>
        <v>22405.200000000001</v>
      </c>
      <c r="O36" s="61">
        <f>O25</f>
        <v>27110.29</v>
      </c>
      <c r="P36" s="59">
        <f t="shared" si="37"/>
        <v>1.397015877693728E-3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1</v>
      </c>
      <c r="C39" s="8">
        <f t="shared" si="32"/>
        <v>4.3668122270742356E-3</v>
      </c>
      <c r="D39" s="13">
        <f t="shared" si="33"/>
        <v>3081490.7</v>
      </c>
      <c r="E39" s="22">
        <f t="shared" si="34"/>
        <v>3204750.33</v>
      </c>
      <c r="F39" s="21">
        <f t="shared" si="35"/>
        <v>0.16514346010515618</v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113</v>
      </c>
      <c r="C40" s="8">
        <f t="shared" si="32"/>
        <v>0.49344978165938863</v>
      </c>
      <c r="D40" s="13">
        <f t="shared" si="33"/>
        <v>1839635.49</v>
      </c>
      <c r="E40" s="23">
        <f t="shared" si="34"/>
        <v>1879434.3099999998</v>
      </c>
      <c r="F40" s="21">
        <f t="shared" si="35"/>
        <v>9.6848819107149195E-2</v>
      </c>
      <c r="G40" s="25"/>
      <c r="J40" s="105" t="s">
        <v>0</v>
      </c>
      <c r="K40" s="106"/>
      <c r="L40" s="83">
        <f>SUM(L34:L39)</f>
        <v>229</v>
      </c>
      <c r="M40" s="17">
        <f>SUM(M34:M39)</f>
        <v>1</v>
      </c>
      <c r="N40" s="84">
        <f>SUM(N34:N39)</f>
        <v>18301969.149999999</v>
      </c>
      <c r="O40" s="85">
        <f>SUM(O34:O39)</f>
        <v>19405856.749999996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17</v>
      </c>
      <c r="C41" s="8">
        <f t="shared" si="32"/>
        <v>7.4235807860262015E-2</v>
      </c>
      <c r="D41" s="13">
        <f t="shared" si="33"/>
        <v>139308.57</v>
      </c>
      <c r="E41" s="23">
        <f t="shared" si="34"/>
        <v>159929.22999999998</v>
      </c>
      <c r="F41" s="21">
        <f t="shared" si="35"/>
        <v>8.241286744528814E-3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89</v>
      </c>
      <c r="C42" s="8">
        <f t="shared" si="32"/>
        <v>0.388646288209607</v>
      </c>
      <c r="D42" s="13">
        <f t="shared" si="33"/>
        <v>43874.5</v>
      </c>
      <c r="E42" s="14">
        <f t="shared" si="34"/>
        <v>47908.29</v>
      </c>
      <c r="F42" s="21">
        <f t="shared" si="35"/>
        <v>2.4687541816467346E-3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229</v>
      </c>
      <c r="C46" s="17">
        <f>SUM(C34:C45)</f>
        <v>1</v>
      </c>
      <c r="D46" s="18">
        <f>SUM(D34:D45)</f>
        <v>18301969.149999999</v>
      </c>
      <c r="E46" s="18">
        <f>SUM(E34:E45)</f>
        <v>19405856.749999996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I1" zoomScale="80" zoomScaleNormal="80" workbookViewId="0">
      <selection activeCell="B10" sqref="B10:AE10"/>
    </sheetView>
  </sheetViews>
  <sheetFormatPr defaultColWidth="9.28515625" defaultRowHeight="15" x14ac:dyDescent="0.25"/>
  <cols>
    <col min="1" max="1" width="30.42578125" style="27" customWidth="1"/>
    <col min="2" max="2" width="11.28515625" style="62" customWidth="1"/>
    <col min="3" max="3" width="10.5703125" style="27" customWidth="1"/>
    <col min="4" max="4" width="19.28515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71093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28515625" style="62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de Serveis Socials (IMSS)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53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30" customHeight="1" thickBot="1" x14ac:dyDescent="0.3">
      <c r="A11" s="156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9" customHeight="1" thickBot="1" x14ac:dyDescent="0.3">
      <c r="A12" s="157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17</v>
      </c>
      <c r="H13" s="20">
        <f t="shared" ref="H13:H24" si="2">IF(G13,G13/$G$25,"")</f>
        <v>2.5563909774436091E-2</v>
      </c>
      <c r="I13" s="10">
        <f>'CONTRACTACIO 1r TR 2023'!I13+'CONTRACTACIO 2n TR 2023'!I13+'CONTRACTACIO 3r TR 2023'!I13+'CONTRACTACIO 4t TR 2023'!I13</f>
        <v>48393727.75</v>
      </c>
      <c r="J13" s="10">
        <f>'CONTRACTACIO 1r TR 2023'!J13+'CONTRACTACIO 2n TR 2023'!J13+'CONTRACTACIO 3r TR 2023'!J13+'CONTRACTACIO 4t TR 2023'!J13</f>
        <v>51006505.189999998</v>
      </c>
      <c r="K13" s="21">
        <f t="shared" ref="K13:K24" si="3">IF(J13,J13/$J$25,"")</f>
        <v>0.65502329717546892</v>
      </c>
      <c r="L13" s="9">
        <f>'CONTRACTACIO 1r TR 2023'!L13+'CONTRACTACIO 2n TR 2023'!L13+'CONTRACTACIO 3r TR 2023'!L13+'CONTRACTACIO 4t TR 2023'!L13</f>
        <v>1</v>
      </c>
      <c r="M13" s="20">
        <f t="shared" ref="M13:M24" si="4">IF(L13,L13/$L$25,"")</f>
        <v>4.7619047619047616E-2</v>
      </c>
      <c r="N13" s="10">
        <f>'CONTRACTACIO 1r TR 2023'!N13+'CONTRACTACIO 2n TR 2023'!N13+'CONTRACTACIO 3r TR 2023'!N13+'CONTRACTACIO 4t TR 2023'!N13</f>
        <v>261322.26</v>
      </c>
      <c r="O13" s="10">
        <f>'CONTRACTACIO 1r TR 2023'!O13+'CONTRACTACIO 2n TR 2023'!O13+'CONTRACTACIO 3r TR 2023'!O13+'CONTRACTACIO 4t TR 2023'!O13</f>
        <v>316199.93</v>
      </c>
      <c r="P13" s="21">
        <f t="shared" ref="P13:P24" si="5">IF(O13,O13/$O$25,"")</f>
        <v>0.67580452762204146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6</v>
      </c>
      <c r="H15" s="20">
        <f t="shared" si="2"/>
        <v>9.0225563909774441E-3</v>
      </c>
      <c r="I15" s="13">
        <f>'CONTRACTACIO 1r TR 2023'!I15+'CONTRACTACIO 2n TR 2023'!I15+'CONTRACTACIO 3r TR 2023'!I15+'CONTRACTACIO 4t TR 2023'!I15</f>
        <v>172931.39</v>
      </c>
      <c r="J15" s="13">
        <f>'CONTRACTACIO 1r TR 2023'!J15+'CONTRACTACIO 2n TR 2023'!J15+'CONTRACTACIO 3r TR 2023'!J15+'CONTRACTACIO 4t TR 2023'!J15</f>
        <v>204627.72999999998</v>
      </c>
      <c r="K15" s="21">
        <f t="shared" si="3"/>
        <v>2.6278203123081211E-3</v>
      </c>
      <c r="L15" s="9">
        <f>'CONTRACTACIO 1r TR 2023'!L15+'CONTRACTACIO 2n TR 2023'!L15+'CONTRACTACIO 3r TR 2023'!L15+'CONTRACTACIO 4t TR 2023'!L15</f>
        <v>1</v>
      </c>
      <c r="M15" s="20">
        <f t="shared" si="4"/>
        <v>4.7619047619047616E-2</v>
      </c>
      <c r="N15" s="13">
        <f>'CONTRACTACIO 1r TR 2023'!N15+'CONTRACTACIO 2n TR 2023'!N15+'CONTRACTACIO 3r TR 2023'!N15+'CONTRACTACIO 4t TR 2023'!N15</f>
        <v>44869</v>
      </c>
      <c r="O15" s="13">
        <f>'CONTRACTACIO 1r TR 2023'!O15+'CONTRACTACIO 2n TR 2023'!O15+'CONTRACTACIO 3r TR 2023'!O15+'CONTRACTACIO 4t TR 2023'!O15</f>
        <v>54291.49</v>
      </c>
      <c r="P15" s="21">
        <f t="shared" si="5"/>
        <v>0.11603555621706427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4</v>
      </c>
      <c r="H18" s="20">
        <f t="shared" si="2"/>
        <v>6.0150375939849628E-3</v>
      </c>
      <c r="I18" s="13">
        <f>'CONTRACTACIO 1r TR 2023'!I18+'CONTRACTACIO 2n TR 2023'!I18+'CONTRACTACIO 3r TR 2023'!I18+'CONTRACTACIO 4t TR 2023'!I18</f>
        <v>20236580.209999997</v>
      </c>
      <c r="J18" s="13">
        <f>'CONTRACTACIO 1r TR 2023'!J18+'CONTRACTACIO 2n TR 2023'!J18+'CONTRACTACIO 3r TR 2023'!J18+'CONTRACTACIO 4t TR 2023'!J18</f>
        <v>21453087.839999996</v>
      </c>
      <c r="K18" s="21">
        <f t="shared" si="3"/>
        <v>0.27549961086741448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301</v>
      </c>
      <c r="H19" s="20">
        <f t="shared" si="2"/>
        <v>0.45263157894736844</v>
      </c>
      <c r="I19" s="13">
        <f>'CONTRACTACIO 1r TR 2023'!I19+'CONTRACTACIO 2n TR 2023'!I19+'CONTRACTACIO 3r TR 2023'!I19+'CONTRACTACIO 4t TR 2023'!I19</f>
        <v>3891082.8200000003</v>
      </c>
      <c r="J19" s="13">
        <f>'CONTRACTACIO 1r TR 2023'!J19+'CONTRACTACIO 2n TR 2023'!J19+'CONTRACTACIO 3r TR 2023'!J19+'CONTRACTACIO 4t TR 2023'!J19</f>
        <v>3968743.32</v>
      </c>
      <c r="K19" s="21">
        <f t="shared" si="3"/>
        <v>5.0966427231701049E-2</v>
      </c>
      <c r="L19" s="9">
        <f>'CONTRACTACIO 1r TR 2023'!L19+'CONTRACTACIO 2n TR 2023'!L19+'CONTRACTACIO 3r TR 2023'!L19+'CONTRACTACIO 4t TR 2023'!L19</f>
        <v>4</v>
      </c>
      <c r="M19" s="20">
        <f t="shared" si="4"/>
        <v>0.19047619047619047</v>
      </c>
      <c r="N19" s="13">
        <f>'CONTRACTACIO 1r TR 2023'!N19+'CONTRACTACIO 2n TR 2023'!N19+'CONTRACTACIO 3r TR 2023'!N19+'CONTRACTACIO 4t TR 2023'!N19</f>
        <v>41815.599999999999</v>
      </c>
      <c r="O19" s="13">
        <f>'CONTRACTACIO 1r TR 2023'!O19+'CONTRACTACIO 2n TR 2023'!O19+'CONTRACTACIO 3r TR 2023'!O19+'CONTRACTACIO 4t TR 2023'!O19</f>
        <v>50596.880000000005</v>
      </c>
      <c r="P19" s="21">
        <f t="shared" si="5"/>
        <v>0.10813917823305376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86</v>
      </c>
      <c r="H20" s="20">
        <f t="shared" si="2"/>
        <v>0.1293233082706767</v>
      </c>
      <c r="I20" s="13">
        <f>'CONTRACTACIO 1r TR 2023'!I20+'CONTRACTACIO 2n TR 2023'!I20+'CONTRACTACIO 3r TR 2023'!I20+'CONTRACTACIO 4t TR 2023'!I20</f>
        <v>737753.09999999986</v>
      </c>
      <c r="J20" s="13">
        <f>'CONTRACTACIO 1r TR 2023'!J20+'CONTRACTACIO 2n TR 2023'!J20+'CONTRACTACIO 3r TR 2023'!J20+'CONTRACTACIO 4t TR 2023'!J20</f>
        <v>834248.81</v>
      </c>
      <c r="K20" s="21">
        <f t="shared" si="3"/>
        <v>1.0713386540704325E-2</v>
      </c>
      <c r="L20" s="9">
        <f>'CONTRACTACIO 1r TR 2023'!L20+'CONTRACTACIO 2n TR 2023'!L20+'CONTRACTACIO 3r TR 2023'!L20+'CONTRACTACIO 4t TR 2023'!L20</f>
        <v>3</v>
      </c>
      <c r="M20" s="20">
        <f t="shared" si="4"/>
        <v>0.14285714285714285</v>
      </c>
      <c r="N20" s="13">
        <f>'CONTRACTACIO 1r TR 2023'!N20+'CONTRACTACIO 2n TR 2023'!N20+'CONTRACTACIO 3r TR 2023'!N20+'CONTRACTACIO 4t TR 2023'!N20</f>
        <v>31673</v>
      </c>
      <c r="O20" s="13">
        <f>'CONTRACTACIO 1r TR 2023'!O20+'CONTRACTACIO 2n TR 2023'!O20+'CONTRACTACIO 3r TR 2023'!O20+'CONTRACTACIO 4t TR 2023'!O20</f>
        <v>38324.33</v>
      </c>
      <c r="P20" s="21">
        <f t="shared" si="5"/>
        <v>8.1909429050415136E-2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40.15" customHeight="1" x14ac:dyDescent="0.25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217</v>
      </c>
      <c r="H21" s="20">
        <f t="shared" si="2"/>
        <v>0.32631578947368423</v>
      </c>
      <c r="I21" s="13">
        <f>'CONTRACTACIO 1r TR 2023'!I21+'CONTRACTACIO 2n TR 2023'!I21+'CONTRACTACIO 3r TR 2023'!I21+'CONTRACTACIO 4t TR 2023'!I21</f>
        <v>87920.510000000009</v>
      </c>
      <c r="J21" s="13">
        <f>'CONTRACTACIO 1r TR 2023'!J21+'CONTRACTACIO 2n TR 2023'!J21+'CONTRACTACIO 3r TR 2023'!J21+'CONTRACTACIO 4t TR 2023'!J21</f>
        <v>95270.430000000008</v>
      </c>
      <c r="K21" s="21">
        <f t="shared" si="3"/>
        <v>1.2234586735450227E-3</v>
      </c>
      <c r="L21" s="9">
        <f>'CONTRACTACIO 1r TR 2023'!L21+'CONTRACTACIO 2n TR 2023'!L21+'CONTRACTACIO 3r TR 2023'!L21+'CONTRACTACIO 4t TR 2023'!L21</f>
        <v>12</v>
      </c>
      <c r="M21" s="20">
        <f t="shared" si="4"/>
        <v>0.5714285714285714</v>
      </c>
      <c r="N21" s="13">
        <f>'CONTRACTACIO 1r TR 2023'!N21+'CONTRACTACIO 2n TR 2023'!N21+'CONTRACTACIO 3r TR 2023'!N21+'CONTRACTACIO 4t TR 2023'!N21</f>
        <v>7003.33</v>
      </c>
      <c r="O21" s="13">
        <f>'CONTRACTACIO 1r TR 2023'!O21+'CONTRACTACIO 2n TR 2023'!O21+'CONTRACTACIO 3r TR 2023'!O21+'CONTRACTACIO 4t TR 2023'!O21</f>
        <v>8474.0400000000009</v>
      </c>
      <c r="P21" s="21">
        <f t="shared" si="5"/>
        <v>1.8111308877425385E-2</v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40.15" customHeight="1" x14ac:dyDescent="0.3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40.15" customHeight="1" x14ac:dyDescent="0.2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34</v>
      </c>
      <c r="H23" s="66">
        <f t="shared" si="2"/>
        <v>5.1127819548872182E-2</v>
      </c>
      <c r="I23" s="77">
        <f>'CONTRACTACIO 1r TR 2023'!I23+'CONTRACTACIO 2n TR 2023'!I23+'CONTRACTACIO 3r TR 2023'!I23+'CONTRACTACIO 4t TR 2023'!I23</f>
        <v>307274</v>
      </c>
      <c r="J23" s="78">
        <f>'CONTRACTACIO 1r TR 2023'!J23+'CONTRACTACIO 2n TR 2023'!J23+'CONTRACTACIO 3r TR 2023'!J23+'CONTRACTACIO 4t TR 2023'!J23</f>
        <v>307274</v>
      </c>
      <c r="K23" s="67">
        <f t="shared" si="3"/>
        <v>3.945999198858169E-3</v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665</v>
      </c>
      <c r="H25" s="17">
        <f t="shared" si="12"/>
        <v>1</v>
      </c>
      <c r="I25" s="18">
        <f t="shared" si="12"/>
        <v>73827269.779999986</v>
      </c>
      <c r="J25" s="18">
        <f t="shared" si="12"/>
        <v>77869757.319999993</v>
      </c>
      <c r="K25" s="19">
        <f t="shared" si="12"/>
        <v>1</v>
      </c>
      <c r="L25" s="16">
        <f t="shared" si="12"/>
        <v>21</v>
      </c>
      <c r="M25" s="17">
        <f t="shared" si="12"/>
        <v>1</v>
      </c>
      <c r="N25" s="18">
        <f t="shared" si="12"/>
        <v>386683.19</v>
      </c>
      <c r="O25" s="18">
        <f t="shared" si="12"/>
        <v>467886.67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4"/>
      <c r="I31" s="54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60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1"/>
      <c r="K33" s="172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65" customHeight="1" x14ac:dyDescent="0.25">
      <c r="A34" s="41" t="s">
        <v>25</v>
      </c>
      <c r="B34" s="9">
        <f t="shared" ref="B34:B43" si="13">B13+G13+L13+Q13+V13+AA13</f>
        <v>18</v>
      </c>
      <c r="C34" s="8">
        <f t="shared" ref="C34:C40" si="14">IF(B34,B34/$B$46,"")</f>
        <v>2.6239067055393587E-2</v>
      </c>
      <c r="D34" s="10">
        <f t="shared" ref="D34:D43" si="15">D13+I13+N13+S13+X13+AC13</f>
        <v>48655050.009999998</v>
      </c>
      <c r="E34" s="11">
        <f t="shared" ref="E34:E43" si="16">E13+J13+O13+T13+Y13+AD13</f>
        <v>51322705.119999997</v>
      </c>
      <c r="F34" s="21">
        <f t="shared" ref="F34:F40" si="17">IF(E34,E34/$E$46,"")</f>
        <v>0.65514741707768842</v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665</v>
      </c>
      <c r="M35" s="8">
        <f t="shared" si="18"/>
        <v>0.96938775510204078</v>
      </c>
      <c r="N35" s="61">
        <f>I25</f>
        <v>73827269.779999986</v>
      </c>
      <c r="O35" s="61">
        <f>J25</f>
        <v>77869757.319999993</v>
      </c>
      <c r="P35" s="59">
        <f t="shared" si="19"/>
        <v>0.99402730735609401</v>
      </c>
    </row>
    <row r="36" spans="1:33" s="25" customFormat="1" ht="30" customHeight="1" x14ac:dyDescent="0.25">
      <c r="A36" s="43" t="s">
        <v>19</v>
      </c>
      <c r="B36" s="12">
        <f t="shared" si="13"/>
        <v>7</v>
      </c>
      <c r="C36" s="8">
        <f t="shared" si="14"/>
        <v>1.020408163265306E-2</v>
      </c>
      <c r="D36" s="13">
        <f t="shared" si="15"/>
        <v>217800.39</v>
      </c>
      <c r="E36" s="14">
        <f t="shared" si="16"/>
        <v>258919.21999999997</v>
      </c>
      <c r="F36" s="21">
        <f t="shared" si="17"/>
        <v>3.3051698623084921E-3</v>
      </c>
      <c r="J36" s="103" t="s">
        <v>2</v>
      </c>
      <c r="K36" s="104"/>
      <c r="L36" s="60">
        <f>L25</f>
        <v>21</v>
      </c>
      <c r="M36" s="8">
        <f t="shared" si="18"/>
        <v>3.0612244897959183E-2</v>
      </c>
      <c r="N36" s="61">
        <f>N25</f>
        <v>386683.19</v>
      </c>
      <c r="O36" s="61">
        <f>O25</f>
        <v>467886.67</v>
      </c>
      <c r="P36" s="59">
        <f t="shared" si="19"/>
        <v>5.9726926439059996E-3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4</v>
      </c>
      <c r="C39" s="8">
        <f t="shared" si="14"/>
        <v>5.8309037900874635E-3</v>
      </c>
      <c r="D39" s="13">
        <f t="shared" si="15"/>
        <v>20236580.209999997</v>
      </c>
      <c r="E39" s="22">
        <f t="shared" si="16"/>
        <v>21453087.839999996</v>
      </c>
      <c r="F39" s="21">
        <f t="shared" si="17"/>
        <v>0.27385413636818767</v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305</v>
      </c>
      <c r="C40" s="8">
        <f t="shared" si="14"/>
        <v>0.44460641399416911</v>
      </c>
      <c r="D40" s="13">
        <f t="shared" si="15"/>
        <v>3932898.4200000004</v>
      </c>
      <c r="E40" s="23">
        <f t="shared" si="16"/>
        <v>4019340.1999999997</v>
      </c>
      <c r="F40" s="21">
        <f t="shared" si="17"/>
        <v>5.1307902501038699E-2</v>
      </c>
      <c r="G40" s="25"/>
      <c r="H40" s="25"/>
      <c r="I40" s="25"/>
      <c r="J40" s="105" t="s">
        <v>0</v>
      </c>
      <c r="K40" s="106"/>
      <c r="L40" s="83">
        <f>SUM(L34:L39)</f>
        <v>686</v>
      </c>
      <c r="M40" s="17">
        <f>SUM(M34:M39)</f>
        <v>1</v>
      </c>
      <c r="N40" s="84">
        <f>SUM(N34:N39)</f>
        <v>74213952.969999984</v>
      </c>
      <c r="O40" s="85">
        <f>SUM(O34:O39)</f>
        <v>78337643.989999995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89</v>
      </c>
      <c r="C41" s="8">
        <f>IF(B41,B41/$B$46,"")</f>
        <v>0.12973760932944606</v>
      </c>
      <c r="D41" s="13">
        <f t="shared" si="15"/>
        <v>769426.09999999986</v>
      </c>
      <c r="E41" s="23">
        <f t="shared" si="16"/>
        <v>872573.14</v>
      </c>
      <c r="F41" s="21">
        <f>IF(E41,E41/$E$46,"")</f>
        <v>1.1138618620077293E-2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229</v>
      </c>
      <c r="C42" s="8">
        <f>IF(B42,B42/$B$46,"")</f>
        <v>0.33381924198250729</v>
      </c>
      <c r="D42" s="13">
        <f t="shared" si="15"/>
        <v>94923.840000000011</v>
      </c>
      <c r="E42" s="14">
        <f t="shared" si="16"/>
        <v>103744.47</v>
      </c>
      <c r="F42" s="21">
        <f>IF(E42,E42/$E$46,"")</f>
        <v>1.3243246122291252E-3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34</v>
      </c>
      <c r="C44" s="8">
        <f>IF(B44,B44/$B$46,"")</f>
        <v>4.9562682215743441E-2</v>
      </c>
      <c r="D44" s="13">
        <f t="shared" ref="D44" si="21">D23+I23+N23+S23+X23+AC23</f>
        <v>307274</v>
      </c>
      <c r="E44" s="14">
        <f t="shared" ref="E44" si="22">E23+J23+O23+T23+Y23+AD23</f>
        <v>307274</v>
      </c>
      <c r="F44" s="21">
        <f>IF(E44,E44/$E$46,"")</f>
        <v>3.9224309584702894E-3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686</v>
      </c>
      <c r="C46" s="17">
        <f>SUM(C34:C45)</f>
        <v>0.99999999999999989</v>
      </c>
      <c r="D46" s="18">
        <f>SUM(D34:D45)</f>
        <v>74213952.969999999</v>
      </c>
      <c r="E46" s="18">
        <f>SUM(E34:E45)</f>
        <v>78337643.989999995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2024-03-12T15:42:57Z</dcterms:modified>
</cp:coreProperties>
</file>