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19300" windowHeight="10900" tabRatio="700" firstSheet="1" activeTab="4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1Àrea_d_impressió" localSheetId="4">'2023 - CONTRACTACIÓ ANUAL'!$A$1:$AE$49</definedName>
    <definedName name="_2Àrea_d_impressió" localSheetId="0">'CONTRACTACIO 1r TR 2023'!$A$1:$AE$46</definedName>
    <definedName name="_3Àrea_d_impressió" localSheetId="1">'CONTRACTACIO 2n TR 2023'!$A$1:$AE$46</definedName>
    <definedName name="_4Àrea_d_impressió" localSheetId="2">'CONTRACTACIO 3r TR 2023'!$A$1:$AE$46</definedName>
    <definedName name="_5Àrea_d_impressió" localSheetId="3">'CONTRACTACIO 4t TR 2023'!$A$1:$AE$46</definedName>
    <definedName name="_xlnm.Print_Area" localSheetId="0">'CONTRACTACIO 1r TR 2023'!$A$11:$P$14</definedName>
    <definedName name="_xlnm.Print_Area" localSheetId="1">'CONTRACTACIO 2n TR 2023'!$A$11:$P$14</definedName>
    <definedName name="_xlnm.Print_Area" localSheetId="2">'CONTRACTACIO 3r TR 2023'!$A$11:$P$14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4" l="1"/>
  <c r="A28" i="7"/>
  <c r="A28" i="6"/>
  <c r="A28" i="5"/>
  <c r="A28" i="4"/>
  <c r="A27" i="7"/>
  <c r="A27" i="6"/>
  <c r="A27" i="5"/>
  <c r="A27" i="4"/>
  <c r="E44" i="6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/>
  <c r="X23" i="7"/>
  <c r="V23" i="7"/>
  <c r="W23" i="7"/>
  <c r="T23" i="7"/>
  <c r="U23" i="7" s="1"/>
  <c r="S23" i="7"/>
  <c r="Q23" i="7"/>
  <c r="R23" i="7"/>
  <c r="O23" i="7"/>
  <c r="P23" i="7" s="1"/>
  <c r="N23" i="7"/>
  <c r="L23" i="7"/>
  <c r="M23" i="7" s="1"/>
  <c r="J23" i="7"/>
  <c r="K23" i="7" s="1"/>
  <c r="I23" i="7"/>
  <c r="G23" i="7"/>
  <c r="H23" i="7"/>
  <c r="E23" i="7"/>
  <c r="E44" i="7" s="1"/>
  <c r="F44" i="7" s="1"/>
  <c r="D23" i="7"/>
  <c r="B23" i="7"/>
  <c r="B8" i="7"/>
  <c r="B8" i="6"/>
  <c r="B8" i="5"/>
  <c r="B8" i="4"/>
  <c r="AD22" i="7"/>
  <c r="AE22" i="7" s="1"/>
  <c r="AC22" i="7"/>
  <c r="AA22" i="7"/>
  <c r="Y22" i="7"/>
  <c r="Z22" i="7"/>
  <c r="X22" i="7"/>
  <c r="V22" i="7"/>
  <c r="W22" i="7" s="1"/>
  <c r="T22" i="7"/>
  <c r="U22" i="7" s="1"/>
  <c r="S22" i="7"/>
  <c r="Q22" i="7"/>
  <c r="R22" i="7" s="1"/>
  <c r="O22" i="7"/>
  <c r="P22" i="7"/>
  <c r="N22" i="7"/>
  <c r="L22" i="7"/>
  <c r="M22" i="7" s="1"/>
  <c r="J22" i="7"/>
  <c r="K22" i="7"/>
  <c r="I22" i="7"/>
  <c r="G22" i="7"/>
  <c r="H22" i="7"/>
  <c r="E22" i="7"/>
  <c r="D22" i="7"/>
  <c r="B22" i="7"/>
  <c r="E43" i="6"/>
  <c r="F43" i="6"/>
  <c r="D43" i="6"/>
  <c r="B43" i="6"/>
  <c r="AE22" i="6"/>
  <c r="AB22" i="6"/>
  <c r="Z22" i="6"/>
  <c r="W22" i="6"/>
  <c r="U22" i="6"/>
  <c r="R22" i="6"/>
  <c r="P22" i="6"/>
  <c r="M22" i="6"/>
  <c r="E43" i="5"/>
  <c r="F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C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B25" i="1"/>
  <c r="C20" i="1" s="1"/>
  <c r="B16" i="7"/>
  <c r="C16" i="7"/>
  <c r="D16" i="7"/>
  <c r="J24" i="7"/>
  <c r="E24" i="7"/>
  <c r="O24" i="7"/>
  <c r="P24" i="7" s="1"/>
  <c r="T24" i="7"/>
  <c r="U24" i="7" s="1"/>
  <c r="Y24" i="7"/>
  <c r="Z24" i="7"/>
  <c r="AD24" i="7"/>
  <c r="AE24" i="7" s="1"/>
  <c r="E13" i="7"/>
  <c r="J13" i="7"/>
  <c r="O13" i="7"/>
  <c r="T13" i="7"/>
  <c r="Y13" i="7"/>
  <c r="Z13" i="7"/>
  <c r="AD13" i="7"/>
  <c r="E20" i="7"/>
  <c r="J20" i="7"/>
  <c r="O20" i="7"/>
  <c r="AD20" i="7"/>
  <c r="AE20" i="7" s="1"/>
  <c r="T20" i="7"/>
  <c r="U20" i="7" s="1"/>
  <c r="Y20" i="7"/>
  <c r="Z20" i="7" s="1"/>
  <c r="E21" i="7"/>
  <c r="J21" i="7"/>
  <c r="K21" i="7" s="1"/>
  <c r="O21" i="7"/>
  <c r="P21" i="7" s="1"/>
  <c r="AD21" i="7"/>
  <c r="AE21" i="7" s="1"/>
  <c r="T21" i="7"/>
  <c r="U21" i="7" s="1"/>
  <c r="Y21" i="7"/>
  <c r="Z21" i="7"/>
  <c r="J14" i="7"/>
  <c r="E35" i="7" s="1"/>
  <c r="O14" i="7"/>
  <c r="E14" i="7"/>
  <c r="T14" i="7"/>
  <c r="U14" i="7"/>
  <c r="Y14" i="7"/>
  <c r="AD14" i="7"/>
  <c r="AE14" i="7"/>
  <c r="J15" i="7"/>
  <c r="K15" i="7" s="1"/>
  <c r="O15" i="7"/>
  <c r="E15" i="7"/>
  <c r="T15" i="7"/>
  <c r="U15" i="7"/>
  <c r="Y15" i="7"/>
  <c r="Z15" i="7" s="1"/>
  <c r="AD15" i="7"/>
  <c r="AE15" i="7"/>
  <c r="J16" i="7"/>
  <c r="O16" i="7"/>
  <c r="E16" i="7"/>
  <c r="F16" i="7"/>
  <c r="T16" i="7"/>
  <c r="T25" i="7" s="1"/>
  <c r="O37" i="7" s="1"/>
  <c r="P37" i="7" s="1"/>
  <c r="Y16" i="7"/>
  <c r="AD16" i="7"/>
  <c r="AE16" i="7"/>
  <c r="J17" i="7"/>
  <c r="O17" i="7"/>
  <c r="P17" i="7" s="1"/>
  <c r="E17" i="7"/>
  <c r="F17" i="7" s="1"/>
  <c r="T17" i="7"/>
  <c r="U17" i="7" s="1"/>
  <c r="Y17" i="7"/>
  <c r="Z17" i="7" s="1"/>
  <c r="AD17" i="7"/>
  <c r="J18" i="7"/>
  <c r="O18" i="7"/>
  <c r="P18" i="7" s="1"/>
  <c r="AD18" i="7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D37" i="7" s="1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D36" i="7" s="1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S25" i="7" s="1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R16" i="7" s="1"/>
  <c r="V16" i="7"/>
  <c r="W16" i="7" s="1"/>
  <c r="AA16" i="7"/>
  <c r="AB16" i="7"/>
  <c r="B13" i="7"/>
  <c r="G13" i="7"/>
  <c r="L13" i="7"/>
  <c r="Q13" i="7"/>
  <c r="V13" i="7"/>
  <c r="AA13" i="7"/>
  <c r="AB13" i="7" s="1"/>
  <c r="B20" i="7"/>
  <c r="G20" i="7"/>
  <c r="L20" i="7"/>
  <c r="AA20" i="7"/>
  <c r="AB20" i="7"/>
  <c r="Q20" i="7"/>
  <c r="R20" i="7" s="1"/>
  <c r="V20" i="7"/>
  <c r="B21" i="7"/>
  <c r="C21" i="7" s="1"/>
  <c r="G21" i="7"/>
  <c r="H21" i="7"/>
  <c r="L21" i="7"/>
  <c r="M21" i="7" s="1"/>
  <c r="AA21" i="7"/>
  <c r="AB21" i="7"/>
  <c r="Q21" i="7"/>
  <c r="R21" i="7" s="1"/>
  <c r="V21" i="7"/>
  <c r="W21" i="7" s="1"/>
  <c r="G14" i="7"/>
  <c r="L14" i="7"/>
  <c r="B14" i="7"/>
  <c r="Q14" i="7"/>
  <c r="R14" i="7"/>
  <c r="V14" i="7"/>
  <c r="W14" i="7" s="1"/>
  <c r="AA14" i="7"/>
  <c r="AB14" i="7" s="1"/>
  <c r="G15" i="7"/>
  <c r="H15" i="7" s="1"/>
  <c r="L15" i="7"/>
  <c r="M15" i="7" s="1"/>
  <c r="B15" i="7"/>
  <c r="Q15" i="7"/>
  <c r="R15" i="7" s="1"/>
  <c r="V15" i="7"/>
  <c r="W15" i="7"/>
  <c r="AA15" i="7"/>
  <c r="AB15" i="7" s="1"/>
  <c r="G17" i="7"/>
  <c r="H17" i="7"/>
  <c r="L17" i="7"/>
  <c r="B17" i="7"/>
  <c r="C17" i="7" s="1"/>
  <c r="Q17" i="7"/>
  <c r="R17" i="7" s="1"/>
  <c r="V17" i="7"/>
  <c r="W17" i="7" s="1"/>
  <c r="AA17" i="7"/>
  <c r="G18" i="7"/>
  <c r="L18" i="7"/>
  <c r="M18" i="7" s="1"/>
  <c r="AA18" i="7"/>
  <c r="B18" i="7"/>
  <c r="Q18" i="7"/>
  <c r="R18" i="7"/>
  <c r="V18" i="7"/>
  <c r="W18" i="7" s="1"/>
  <c r="G19" i="7"/>
  <c r="L19" i="7"/>
  <c r="AA19" i="7"/>
  <c r="B19" i="7"/>
  <c r="C19" i="7" s="1"/>
  <c r="Q19" i="7"/>
  <c r="R19" i="7"/>
  <c r="V19" i="7"/>
  <c r="W19" i="7" s="1"/>
  <c r="J25" i="6"/>
  <c r="O35" i="6" s="1"/>
  <c r="E25" i="6"/>
  <c r="O25" i="6"/>
  <c r="O36" i="6" s="1"/>
  <c r="Y25" i="6"/>
  <c r="O38" i="6"/>
  <c r="P38" i="6"/>
  <c r="T25" i="6"/>
  <c r="O37" i="6" s="1"/>
  <c r="P37" i="6" s="1"/>
  <c r="AD25" i="6"/>
  <c r="O39" i="6" s="1"/>
  <c r="P39" i="6" s="1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L35" i="6" s="1"/>
  <c r="H15" i="6"/>
  <c r="B25" i="6"/>
  <c r="L34" i="6"/>
  <c r="L25" i="6"/>
  <c r="L36" i="6" s="1"/>
  <c r="V25" i="6"/>
  <c r="L38" i="6"/>
  <c r="M38" i="6" s="1"/>
  <c r="Q25" i="6"/>
  <c r="L37" i="6" s="1"/>
  <c r="AA25" i="6"/>
  <c r="L39" i="6"/>
  <c r="M39" i="6" s="1"/>
  <c r="E45" i="6"/>
  <c r="E34" i="6"/>
  <c r="E35" i="6"/>
  <c r="F35" i="6" s="1"/>
  <c r="E36" i="6"/>
  <c r="E37" i="6"/>
  <c r="F37" i="6" s="1"/>
  <c r="E38" i="6"/>
  <c r="F38" i="6" s="1"/>
  <c r="E39" i="6"/>
  <c r="E40" i="6"/>
  <c r="E41" i="6"/>
  <c r="E42" i="6"/>
  <c r="F42" i="6"/>
  <c r="D45" i="6"/>
  <c r="D34" i="6"/>
  <c r="D35" i="6"/>
  <c r="D36" i="6"/>
  <c r="D37" i="6"/>
  <c r="D38" i="6"/>
  <c r="D39" i="6"/>
  <c r="D40" i="6"/>
  <c r="D41" i="6"/>
  <c r="D42" i="6"/>
  <c r="B45" i="6"/>
  <c r="C45" i="6"/>
  <c r="B42" i="6"/>
  <c r="C42" i="6" s="1"/>
  <c r="B34" i="6"/>
  <c r="B35" i="6"/>
  <c r="C35" i="6"/>
  <c r="B36" i="6"/>
  <c r="C36" i="6" s="1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25" i="6" s="1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35" i="5" s="1"/>
  <c r="O25" i="5"/>
  <c r="O36" i="5" s="1"/>
  <c r="T25" i="5"/>
  <c r="O37" i="5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/>
  <c r="B25" i="5"/>
  <c r="L34" i="5" s="1"/>
  <c r="G25" i="5"/>
  <c r="H19" i="5" s="1"/>
  <c r="L25" i="5"/>
  <c r="L36" i="5" s="1"/>
  <c r="Q25" i="5"/>
  <c r="L37" i="5" s="1"/>
  <c r="V25" i="5"/>
  <c r="L38" i="5"/>
  <c r="M38" i="5" s="1"/>
  <c r="E34" i="5"/>
  <c r="E35" i="5"/>
  <c r="E36" i="5"/>
  <c r="F36" i="5" s="1"/>
  <c r="E41" i="5"/>
  <c r="E42" i="5"/>
  <c r="E39" i="5"/>
  <c r="F39" i="5" s="1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/>
  <c r="B41" i="5"/>
  <c r="B42" i="5"/>
  <c r="C42" i="5"/>
  <c r="B45" i="5"/>
  <c r="C45" i="5" s="1"/>
  <c r="B39" i="5"/>
  <c r="B40" i="5"/>
  <c r="B37" i="5"/>
  <c r="C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21" i="5"/>
  <c r="K16" i="5"/>
  <c r="K17" i="5"/>
  <c r="H16" i="5"/>
  <c r="H17" i="5"/>
  <c r="H21" i="5"/>
  <c r="F13" i="5"/>
  <c r="F25" i="5" s="1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F35" i="4" s="1"/>
  <c r="E36" i="4"/>
  <c r="F36" i="4" s="1"/>
  <c r="E37" i="4"/>
  <c r="F37" i="4"/>
  <c r="E38" i="4"/>
  <c r="F38" i="4" s="1"/>
  <c r="E39" i="4"/>
  <c r="F39" i="4" s="1"/>
  <c r="E40" i="4"/>
  <c r="E41" i="4"/>
  <c r="E42" i="4"/>
  <c r="F42" i="4"/>
  <c r="D45" i="4"/>
  <c r="B45" i="4"/>
  <c r="B42" i="4"/>
  <c r="C42" i="4"/>
  <c r="B34" i="4"/>
  <c r="B35" i="4"/>
  <c r="B36" i="4"/>
  <c r="B37" i="4"/>
  <c r="C37" i="4" s="1"/>
  <c r="B38" i="4"/>
  <c r="C38" i="4"/>
  <c r="B39" i="4"/>
  <c r="C39" i="4" s="1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O37" i="4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F13" i="4" s="1"/>
  <c r="F18" i="4"/>
  <c r="F16" i="4"/>
  <c r="F17" i="4"/>
  <c r="F19" i="4"/>
  <c r="F21" i="4"/>
  <c r="F24" i="4"/>
  <c r="D25" i="4"/>
  <c r="N34" i="4" s="1"/>
  <c r="B25" i="4"/>
  <c r="C13" i="4" s="1"/>
  <c r="C16" i="4"/>
  <c r="C17" i="4"/>
  <c r="C19" i="4"/>
  <c r="C21" i="4"/>
  <c r="C24" i="4"/>
  <c r="L39" i="4"/>
  <c r="M39" i="4"/>
  <c r="D34" i="4"/>
  <c r="D35" i="4"/>
  <c r="D36" i="4"/>
  <c r="D37" i="4"/>
  <c r="D38" i="4"/>
  <c r="D39" i="4"/>
  <c r="D40" i="4"/>
  <c r="D41" i="4"/>
  <c r="D42" i="4"/>
  <c r="J25" i="1"/>
  <c r="K14" i="1"/>
  <c r="K22" i="1"/>
  <c r="O25" i="1"/>
  <c r="P13" i="1" s="1"/>
  <c r="E25" i="1"/>
  <c r="O34" i="1"/>
  <c r="Y25" i="1"/>
  <c r="O38" i="1" s="1"/>
  <c r="P38" i="1" s="1"/>
  <c r="I25" i="1"/>
  <c r="N35" i="1" s="1"/>
  <c r="N25" i="1"/>
  <c r="N36" i="1"/>
  <c r="D25" i="1"/>
  <c r="N34" i="1" s="1"/>
  <c r="X25" i="1"/>
  <c r="N38" i="1"/>
  <c r="G25" i="1"/>
  <c r="H14" i="1" s="1"/>
  <c r="H22" i="1"/>
  <c r="L25" i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W25" i="1" s="1"/>
  <c r="U24" i="1"/>
  <c r="R24" i="1"/>
  <c r="R21" i="1"/>
  <c r="R20" i="1"/>
  <c r="R19" i="1"/>
  <c r="R18" i="1"/>
  <c r="R17" i="1"/>
  <c r="R16" i="1"/>
  <c r="R25" i="1" s="1"/>
  <c r="R15" i="1"/>
  <c r="R14" i="1"/>
  <c r="P24" i="1"/>
  <c r="P21" i="1"/>
  <c r="P18" i="1"/>
  <c r="P17" i="1"/>
  <c r="P15" i="1"/>
  <c r="P14" i="1"/>
  <c r="M24" i="1"/>
  <c r="M21" i="1"/>
  <c r="M18" i="1"/>
  <c r="M17" i="1"/>
  <c r="M16" i="1"/>
  <c r="M15" i="1"/>
  <c r="M14" i="1"/>
  <c r="K24" i="1"/>
  <c r="K20" i="1"/>
  <c r="K19" i="1"/>
  <c r="K18" i="1"/>
  <c r="K25" i="1" s="1"/>
  <c r="K17" i="1"/>
  <c r="K16" i="1"/>
  <c r="K15" i="1"/>
  <c r="H21" i="1"/>
  <c r="H17" i="1"/>
  <c r="H15" i="1"/>
  <c r="C24" i="1"/>
  <c r="C21" i="1"/>
  <c r="C19" i="1"/>
  <c r="C18" i="1"/>
  <c r="C17" i="1"/>
  <c r="C16" i="1"/>
  <c r="C15" i="1"/>
  <c r="E45" i="1"/>
  <c r="E42" i="1"/>
  <c r="F42" i="1"/>
  <c r="E34" i="1"/>
  <c r="E41" i="1"/>
  <c r="E35" i="1"/>
  <c r="E36" i="1"/>
  <c r="F36" i="1" s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C36" i="1" s="1"/>
  <c r="B37" i="1"/>
  <c r="C37" i="1" s="1"/>
  <c r="B38" i="1"/>
  <c r="C38" i="1"/>
  <c r="B39" i="1"/>
  <c r="C39" i="1" s="1"/>
  <c r="B40" i="1"/>
  <c r="AE13" i="1"/>
  <c r="AD25" i="1"/>
  <c r="AE16" i="1"/>
  <c r="AE25" i="1" s="1"/>
  <c r="AC25" i="1"/>
  <c r="N39" i="1"/>
  <c r="AB13" i="1"/>
  <c r="AB25" i="1" s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F14" i="1"/>
  <c r="F15" i="1"/>
  <c r="F16" i="1"/>
  <c r="F17" i="1"/>
  <c r="F18" i="1"/>
  <c r="F19" i="1"/>
  <c r="F21" i="1"/>
  <c r="P16" i="1"/>
  <c r="P16" i="5"/>
  <c r="P16" i="4"/>
  <c r="O39" i="1"/>
  <c r="P39" i="1" s="1"/>
  <c r="L37" i="4"/>
  <c r="F22" i="1"/>
  <c r="F23" i="1"/>
  <c r="F24" i="1"/>
  <c r="C22" i="1"/>
  <c r="C23" i="1"/>
  <c r="O34" i="6"/>
  <c r="F22" i="6"/>
  <c r="C22" i="6"/>
  <c r="O35" i="1"/>
  <c r="F45" i="1"/>
  <c r="H20" i="6"/>
  <c r="H19" i="6"/>
  <c r="M18" i="6"/>
  <c r="M13" i="6"/>
  <c r="P19" i="6"/>
  <c r="P14" i="6"/>
  <c r="Z21" i="6"/>
  <c r="H22" i="6"/>
  <c r="K22" i="6"/>
  <c r="L35" i="5"/>
  <c r="H22" i="5"/>
  <c r="K22" i="5"/>
  <c r="M14" i="4"/>
  <c r="P21" i="4"/>
  <c r="H22" i="4"/>
  <c r="K13" i="4"/>
  <c r="K22" i="4"/>
  <c r="Z21" i="4"/>
  <c r="F13" i="1"/>
  <c r="K21" i="1"/>
  <c r="H16" i="1"/>
  <c r="H18" i="1"/>
  <c r="H24" i="1"/>
  <c r="Z18" i="6"/>
  <c r="C20" i="6"/>
  <c r="C13" i="6"/>
  <c r="F14" i="6"/>
  <c r="K15" i="6"/>
  <c r="R16" i="6"/>
  <c r="U16" i="6"/>
  <c r="U13" i="6"/>
  <c r="H13" i="6"/>
  <c r="H24" i="6"/>
  <c r="H14" i="6"/>
  <c r="K14" i="6"/>
  <c r="K21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R16" i="5"/>
  <c r="H13" i="5"/>
  <c r="H20" i="5"/>
  <c r="C14" i="5"/>
  <c r="C13" i="5"/>
  <c r="AE21" i="5"/>
  <c r="AE20" i="5"/>
  <c r="C20" i="5"/>
  <c r="F21" i="5"/>
  <c r="F20" i="5"/>
  <c r="P21" i="5"/>
  <c r="C43" i="6"/>
  <c r="N37" i="7"/>
  <c r="P15" i="4"/>
  <c r="H15" i="4"/>
  <c r="H18" i="4"/>
  <c r="H14" i="4"/>
  <c r="K15" i="4"/>
  <c r="K14" i="4"/>
  <c r="K18" i="4"/>
  <c r="C15" i="4"/>
  <c r="F15" i="4"/>
  <c r="P14" i="4"/>
  <c r="P18" i="4"/>
  <c r="H24" i="4"/>
  <c r="K19" i="4"/>
  <c r="K24" i="4"/>
  <c r="C14" i="4"/>
  <c r="F14" i="4"/>
  <c r="F20" i="4"/>
  <c r="K21" i="4"/>
  <c r="H20" i="4"/>
  <c r="W17" i="4"/>
  <c r="O38" i="4"/>
  <c r="P38" i="4" s="1"/>
  <c r="Z17" i="4"/>
  <c r="C18" i="4"/>
  <c r="C20" i="4"/>
  <c r="O34" i="4"/>
  <c r="W20" i="4"/>
  <c r="F43" i="4"/>
  <c r="Z14" i="7"/>
  <c r="C24" i="7"/>
  <c r="D38" i="7"/>
  <c r="F38" i="1"/>
  <c r="P16" i="7"/>
  <c r="Z16" i="7"/>
  <c r="M16" i="7"/>
  <c r="F44" i="1"/>
  <c r="F24" i="7"/>
  <c r="C22" i="7"/>
  <c r="F15" i="7"/>
  <c r="F39" i="1"/>
  <c r="C39" i="5"/>
  <c r="C43" i="5"/>
  <c r="C45" i="1"/>
  <c r="K24" i="7"/>
  <c r="C37" i="6"/>
  <c r="F36" i="6"/>
  <c r="M37" i="6"/>
  <c r="U13" i="7"/>
  <c r="U16" i="7"/>
  <c r="F45" i="6"/>
  <c r="AB18" i="7"/>
  <c r="F37" i="5"/>
  <c r="F18" i="7"/>
  <c r="F35" i="5"/>
  <c r="F14" i="7"/>
  <c r="F42" i="5"/>
  <c r="W20" i="7"/>
  <c r="AE18" i="7"/>
  <c r="AE17" i="7"/>
  <c r="C35" i="4"/>
  <c r="C45" i="4"/>
  <c r="AB17" i="7"/>
  <c r="R13" i="7"/>
  <c r="P15" i="7"/>
  <c r="P14" i="7"/>
  <c r="M14" i="7"/>
  <c r="H16" i="7"/>
  <c r="H24" i="7"/>
  <c r="M37" i="4"/>
  <c r="K13" i="1"/>
  <c r="H19" i="1"/>
  <c r="H25" i="1" s="1"/>
  <c r="H13" i="1"/>
  <c r="B35" i="7"/>
  <c r="C14" i="1"/>
  <c r="C13" i="1"/>
  <c r="H20" i="1"/>
  <c r="F20" i="1"/>
  <c r="F25" i="1"/>
  <c r="L34" i="1"/>
  <c r="D45" i="7"/>
  <c r="C35" i="5"/>
  <c r="Q25" i="7"/>
  <c r="L37" i="7" s="1"/>
  <c r="M37" i="7" s="1"/>
  <c r="U25" i="6"/>
  <c r="Z25" i="5"/>
  <c r="AC25" i="7"/>
  <c r="N38" i="7" s="1"/>
  <c r="C36" i="4"/>
  <c r="E36" i="7"/>
  <c r="F36" i="7" s="1"/>
  <c r="Z25" i="4"/>
  <c r="C15" i="7"/>
  <c r="C14" i="7"/>
  <c r="C18" i="7"/>
  <c r="F23" i="7"/>
  <c r="M38" i="4"/>
  <c r="U25" i="7"/>
  <c r="Y25" i="7"/>
  <c r="O39" i="7" s="1"/>
  <c r="P39" i="7" s="1"/>
  <c r="K19" i="6" l="1"/>
  <c r="K13" i="5"/>
  <c r="H18" i="6"/>
  <c r="K18" i="6"/>
  <c r="E39" i="7"/>
  <c r="M20" i="6"/>
  <c r="E46" i="6"/>
  <c r="F40" i="6" s="1"/>
  <c r="K13" i="6"/>
  <c r="O40" i="6"/>
  <c r="P36" i="6" s="1"/>
  <c r="K20" i="6"/>
  <c r="B34" i="7"/>
  <c r="P20" i="6"/>
  <c r="E41" i="7"/>
  <c r="N40" i="6"/>
  <c r="O25" i="7"/>
  <c r="P19" i="7" s="1"/>
  <c r="M13" i="5"/>
  <c r="K19" i="5"/>
  <c r="M19" i="5"/>
  <c r="M25" i="5" s="1"/>
  <c r="N40" i="5"/>
  <c r="M20" i="5"/>
  <c r="K20" i="5"/>
  <c r="H25" i="5"/>
  <c r="B25" i="7"/>
  <c r="C13" i="7" s="1"/>
  <c r="C25" i="5"/>
  <c r="W13" i="7"/>
  <c r="W25" i="7" s="1"/>
  <c r="V25" i="7"/>
  <c r="L39" i="7" s="1"/>
  <c r="M39" i="7" s="1"/>
  <c r="F21" i="7"/>
  <c r="E42" i="7"/>
  <c r="F42" i="7" s="1"/>
  <c r="E25" i="7"/>
  <c r="F13" i="7" s="1"/>
  <c r="D43" i="7"/>
  <c r="M37" i="5"/>
  <c r="L40" i="5"/>
  <c r="M36" i="5" s="1"/>
  <c r="P34" i="6"/>
  <c r="B41" i="7"/>
  <c r="K17" i="7"/>
  <c r="E38" i="7"/>
  <c r="F38" i="7" s="1"/>
  <c r="E37" i="7"/>
  <c r="F37" i="7" s="1"/>
  <c r="P25" i="6"/>
  <c r="L36" i="1"/>
  <c r="M20" i="1"/>
  <c r="M19" i="1"/>
  <c r="M13" i="1"/>
  <c r="M25" i="1" s="1"/>
  <c r="B46" i="6"/>
  <c r="B42" i="7"/>
  <c r="C42" i="7" s="1"/>
  <c r="X25" i="7"/>
  <c r="N39" i="7" s="1"/>
  <c r="D35" i="7"/>
  <c r="N25" i="7"/>
  <c r="N36" i="7" s="1"/>
  <c r="E43" i="7"/>
  <c r="F43" i="7" s="1"/>
  <c r="F22" i="7"/>
  <c r="C23" i="7"/>
  <c r="B44" i="7"/>
  <c r="C44" i="7" s="1"/>
  <c r="AE25" i="4"/>
  <c r="O40" i="5"/>
  <c r="P35" i="5" s="1"/>
  <c r="M25" i="6"/>
  <c r="W25" i="6"/>
  <c r="D46" i="6"/>
  <c r="AB19" i="7"/>
  <c r="AA25" i="7"/>
  <c r="L38" i="7" s="1"/>
  <c r="M38" i="7" s="1"/>
  <c r="B46" i="1"/>
  <c r="K16" i="7"/>
  <c r="N40" i="1"/>
  <c r="R25" i="5"/>
  <c r="AB25" i="5"/>
  <c r="L40" i="6"/>
  <c r="M35" i="6" s="1"/>
  <c r="M34" i="6"/>
  <c r="M17" i="7"/>
  <c r="B38" i="7"/>
  <c r="C38" i="7" s="1"/>
  <c r="G25" i="7"/>
  <c r="H13" i="7" s="1"/>
  <c r="B45" i="7"/>
  <c r="C45" i="7" s="1"/>
  <c r="D42" i="7"/>
  <c r="D34" i="7"/>
  <c r="AE13" i="7"/>
  <c r="AE25" i="7" s="1"/>
  <c r="AD25" i="7"/>
  <c r="O38" i="7" s="1"/>
  <c r="P38" i="7" s="1"/>
  <c r="E45" i="7"/>
  <c r="F45" i="7" s="1"/>
  <c r="B37" i="7"/>
  <c r="C37" i="7" s="1"/>
  <c r="AB22" i="7"/>
  <c r="B43" i="7"/>
  <c r="C43" i="7" s="1"/>
  <c r="B40" i="7"/>
  <c r="D39" i="7"/>
  <c r="B39" i="7"/>
  <c r="C25" i="1"/>
  <c r="L35" i="1"/>
  <c r="W25" i="4"/>
  <c r="R25" i="7"/>
  <c r="D44" i="7"/>
  <c r="B36" i="7"/>
  <c r="C36" i="7" s="1"/>
  <c r="E40" i="7"/>
  <c r="H25" i="6"/>
  <c r="Z25" i="1"/>
  <c r="Z25" i="7"/>
  <c r="P13" i="4"/>
  <c r="P20" i="4"/>
  <c r="E34" i="7"/>
  <c r="J25" i="7"/>
  <c r="K14" i="7" s="1"/>
  <c r="I25" i="7"/>
  <c r="N35" i="7" s="1"/>
  <c r="M20" i="4"/>
  <c r="H13" i="4"/>
  <c r="L36" i="4"/>
  <c r="M13" i="4"/>
  <c r="K20" i="4"/>
  <c r="K25" i="4" s="1"/>
  <c r="D41" i="7"/>
  <c r="D25" i="7"/>
  <c r="N34" i="7" s="1"/>
  <c r="C20" i="7"/>
  <c r="C25" i="7"/>
  <c r="L34" i="7"/>
  <c r="C25" i="4"/>
  <c r="F20" i="7"/>
  <c r="F25" i="4"/>
  <c r="L34" i="4"/>
  <c r="P19" i="4"/>
  <c r="D40" i="7"/>
  <c r="O40" i="4"/>
  <c r="P34" i="4" s="1"/>
  <c r="D46" i="4"/>
  <c r="L25" i="7"/>
  <c r="M19" i="7" s="1"/>
  <c r="H19" i="4"/>
  <c r="H25" i="4" s="1"/>
  <c r="U25" i="4"/>
  <c r="E46" i="4"/>
  <c r="F41" i="4" s="1"/>
  <c r="U25" i="5"/>
  <c r="AE25" i="6"/>
  <c r="O34" i="7"/>
  <c r="P25" i="5"/>
  <c r="R25" i="4"/>
  <c r="B46" i="4"/>
  <c r="C34" i="4" s="1"/>
  <c r="E46" i="5"/>
  <c r="Z25" i="6"/>
  <c r="AB25" i="6"/>
  <c r="U25" i="1"/>
  <c r="L40" i="1"/>
  <c r="N40" i="4"/>
  <c r="B46" i="5"/>
  <c r="C34" i="5" s="1"/>
  <c r="F25" i="6"/>
  <c r="R25" i="6"/>
  <c r="D46" i="1"/>
  <c r="E46" i="1"/>
  <c r="O36" i="1"/>
  <c r="P20" i="1"/>
  <c r="P19" i="1"/>
  <c r="AB25" i="4"/>
  <c r="W25" i="5"/>
  <c r="AE25" i="5"/>
  <c r="D46" i="5"/>
  <c r="C39" i="6" l="1"/>
  <c r="C40" i="6"/>
  <c r="F34" i="6"/>
  <c r="F39" i="6"/>
  <c r="K18" i="7"/>
  <c r="H18" i="7"/>
  <c r="F41" i="6"/>
  <c r="P35" i="6"/>
  <c r="P40" i="6" s="1"/>
  <c r="K25" i="6"/>
  <c r="C41" i="6"/>
  <c r="C34" i="6"/>
  <c r="P20" i="7"/>
  <c r="P13" i="7"/>
  <c r="O36" i="7"/>
  <c r="M36" i="6"/>
  <c r="M40" i="6" s="1"/>
  <c r="K19" i="7"/>
  <c r="K20" i="7"/>
  <c r="F41" i="5"/>
  <c r="F34" i="5"/>
  <c r="K25" i="5"/>
  <c r="E46" i="7"/>
  <c r="F41" i="7" s="1"/>
  <c r="F40" i="5"/>
  <c r="C41" i="5"/>
  <c r="C40" i="5"/>
  <c r="B46" i="7"/>
  <c r="C41" i="7" s="1"/>
  <c r="P34" i="5"/>
  <c r="P36" i="5"/>
  <c r="O35" i="7"/>
  <c r="M34" i="5"/>
  <c r="M35" i="5"/>
  <c r="C40" i="1"/>
  <c r="C41" i="1"/>
  <c r="C35" i="1"/>
  <c r="C34" i="1"/>
  <c r="C46" i="1" s="1"/>
  <c r="P25" i="1"/>
  <c r="H19" i="7"/>
  <c r="H20" i="7"/>
  <c r="F25" i="7"/>
  <c r="N40" i="7"/>
  <c r="L40" i="4"/>
  <c r="M35" i="4" s="1"/>
  <c r="H14" i="7"/>
  <c r="L35" i="7"/>
  <c r="P25" i="4"/>
  <c r="AB25" i="7"/>
  <c r="M25" i="4"/>
  <c r="K13" i="7"/>
  <c r="D46" i="7"/>
  <c r="C40" i="4"/>
  <c r="C41" i="4"/>
  <c r="P35" i="4"/>
  <c r="P36" i="4"/>
  <c r="F40" i="4"/>
  <c r="F34" i="4"/>
  <c r="M36" i="4"/>
  <c r="M13" i="7"/>
  <c r="L36" i="7"/>
  <c r="M20" i="7"/>
  <c r="O40" i="1"/>
  <c r="M36" i="1"/>
  <c r="M34" i="1"/>
  <c r="M40" i="1" s="1"/>
  <c r="M35" i="1"/>
  <c r="F41" i="1"/>
  <c r="F35" i="1"/>
  <c r="F40" i="1"/>
  <c r="F34" i="1"/>
  <c r="P25" i="7" l="1"/>
  <c r="C39" i="7"/>
  <c r="F46" i="6"/>
  <c r="F39" i="7"/>
  <c r="O40" i="7"/>
  <c r="P34" i="7" s="1"/>
  <c r="H25" i="7"/>
  <c r="C46" i="6"/>
  <c r="F46" i="5"/>
  <c r="F35" i="7"/>
  <c r="C40" i="7"/>
  <c r="K25" i="7"/>
  <c r="F34" i="7"/>
  <c r="F40" i="7"/>
  <c r="P40" i="5"/>
  <c r="C46" i="5"/>
  <c r="C34" i="7"/>
  <c r="C35" i="7"/>
  <c r="M40" i="5"/>
  <c r="L40" i="7"/>
  <c r="M35" i="7" s="1"/>
  <c r="M34" i="4"/>
  <c r="M25" i="7"/>
  <c r="M40" i="4"/>
  <c r="C46" i="4"/>
  <c r="F46" i="4"/>
  <c r="P40" i="4"/>
  <c r="P35" i="1"/>
  <c r="P34" i="1"/>
  <c r="F46" i="1"/>
  <c r="P36" i="1"/>
  <c r="P36" i="7" l="1"/>
  <c r="P35" i="7"/>
  <c r="C46" i="7"/>
  <c r="F46" i="7"/>
  <c r="M36" i="7"/>
  <c r="M34" i="7"/>
  <c r="P40" i="1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<sst xmlns="http://schemas.openxmlformats.org/spreadsheetml/2006/main" count="457" uniqueCount="62">
  <si>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</si>
  <si>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</si>
  <si>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</si>
  <si>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</si>
  <si>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</si>
  <si>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</si>
  <si>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</si>
  <si>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</si>
  <si>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</si>
  <si>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</si>
  <si>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</si>
  <si>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</si>
  <si>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</si>
  <si>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</si>
  <si>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</si>
  <si>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</si>
  <si>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</si>
  <si>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</si>
  <si>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</si>
  <si>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</si>
  <si>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indexed="8"/>
        <rFont val="Arial"/>
        <family val="2"/>
      </rPr>
      <t xml:space="preserve">                 </t>
    </r>
    <r>
      <rPr>
        <b/>
        <i/>
        <sz val="9"/>
        <color indexed="8"/>
        <rFont val="Arial"/>
        <family val="2"/>
      </rPr>
      <t>(amb iva)</t>
    </r>
  </si>
  <si>
    <r>
      <t xml:space="preserve">Preu net                </t>
    </r>
    <r>
      <rPr>
        <b/>
        <i/>
        <sz val="9"/>
        <color indexed="8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</si>
  <si>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(amb iva)</t>
    </r>
  </si>
  <si>
    <r>
      <t xml:space="preserve">Preu net          </t>
    </r>
    <r>
      <rPr>
        <b/>
        <i/>
        <sz val="9"/>
        <color indexed="8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</si>
  <si>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</si>
  <si>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</si>
  <si>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</si>
  <si>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</si>
  <si>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</si>
  <si>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</si>
  <si>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indexed="8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</si>
  <si>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indexed="8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</si>
  <si>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</si>
  <si>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</si>
  <si>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</si>
  <si>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indexed="10"/>
        <rFont val="Arial"/>
        <family val="2"/>
      </rPr>
      <t>*</t>
    </r>
  </si>
  <si>
    <r>
      <rPr>
        <b/>
        <sz val="10"/>
        <color indexed="8"/>
        <rFont val="Symbol"/>
        <family val="1"/>
        <charset val="2"/>
      </rPr>
      <t xml:space="preserve">® </t>
    </r>
    <r>
      <rPr>
        <b/>
        <sz val="10"/>
        <color indexed="8"/>
        <rFont val="Arial"/>
        <family val="2"/>
      </rPr>
      <t xml:space="preserve">Els lots es comptabilitzen com a contractes independents.
</t>
    </r>
    <r>
      <rPr>
        <b/>
        <sz val="10"/>
        <color indexed="8"/>
        <rFont val="Symbol"/>
        <family val="1"/>
        <charset val="2"/>
      </rPr>
      <t>®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</si>
  <si>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</si>
  <si>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</si>
  <si>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</si>
  <si>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</si>
  <si>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</si>
  <si>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</si>
  <si>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indexed="8"/>
        <rFont val="Arial"/>
        <family val="2"/>
      </rPr>
      <t>(sense iva)</t>
    </r>
  </si>
  <si>
    <r>
      <t xml:space="preserve">Preu net             </t>
    </r>
    <r>
      <rPr>
        <b/>
        <i/>
        <sz val="9"/>
        <color indexed="8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</si>
  <si>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</si>
  <si>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</si>
  <si>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</si>
  <si>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</si>
  <si>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</si>
  <si>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</si>
  <si>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indexed="1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</si>
  <si>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</si>
  <si>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</si>
  <si>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</si>
  <si>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</si>
  <si>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</si>
  <si>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</si>
  <si>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</si>
  <si>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</si>
  <si>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</si>
  <si>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Mercat de Proveïments de Barcelona SA (Mercabarna)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</si>
</sst>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3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.5"/>
      <color indexed="8"/>
      <name val="Arial"/>
      <family val="2"/>
    </font>
    <font>
      <b/>
      <sz val="10"/>
      <color indexed="8"/>
      <name val="Symbol"/>
      <family val="1"/>
      <charset val="2"/>
    </font>
    <font>
      <b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rgb="FF0070C0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">
    <xf numFmtId="0" fontId="0" fillId="0" borderId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4" fillId="3" borderId="43" applyNumberFormat="0" applyAlignment="0" applyProtection="0"/>
    <xf numFmtId="0" fontId="16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0" borderId="0"/>
    <xf numFmtId="0" fontId="10" fillId="0" borderId="0"/>
    <xf numFmtId="0" fontId="12" fillId="4" borderId="44" applyNumberFormat="0" applyFont="0" applyAlignment="0" applyProtection="0"/>
    <xf numFmtId="9" fontId="12" fillId="0" borderId="0" applyFont="0" applyFill="0" applyBorder="0" applyAlignment="0" applyProtection="0"/>
    <xf numFmtId="0" fontId="15" fillId="0" borderId="45" applyNumberFormat="0" applyFill="0" applyAlignment="0" applyProtection="0"/>
  </cellStyleXfs>
  <cellXfs count="168">
    <xf numFmtId="0" fontId="0" fillId="0" borderId="0" xfId="0"/>
    <xf numFmtId="3" fontId="17" fillId="0" borderId="1" xfId="0" applyNumberFormat="1" applyFont="1" applyBorder="1" applyAlignment="1" applyProtection="1">
      <alignment horizontal="center" vertical="center"/>
      <protection locked="0"/>
    </xf>
    <xf numFmtId="3" fontId="17" fillId="0" borderId="2" xfId="0" applyNumberFormat="1" applyFont="1" applyBorder="1" applyAlignment="1" applyProtection="1">
      <alignment horizontal="center" vertical="center"/>
      <protection locked="0"/>
    </xf>
    <xf numFmtId="3" fontId="17" fillId="0" borderId="2" xfId="0" quotePrefix="1" applyNumberFormat="1" applyFont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right" vertical="center"/>
      <protection locked="0"/>
    </xf>
    <xf numFmtId="165" fontId="17" fillId="0" borderId="4" xfId="0" applyNumberFormat="1" applyFont="1" applyBorder="1" applyAlignment="1" applyProtection="1">
      <alignment horizontal="right" vertical="center"/>
      <protection locked="0"/>
    </xf>
    <xf numFmtId="165" fontId="17" fillId="0" borderId="5" xfId="0" applyNumberFormat="1" applyFont="1" applyBorder="1" applyAlignment="1" applyProtection="1">
      <alignment horizontal="right" vertical="center"/>
      <protection locked="0"/>
    </xf>
    <xf numFmtId="165" fontId="17" fillId="0" borderId="6" xfId="0" applyNumberFormat="1" applyFont="1" applyBorder="1" applyAlignment="1" applyProtection="1">
      <alignment horizontal="right" vertical="center"/>
      <protection locked="0"/>
    </xf>
    <xf numFmtId="10" fontId="17" fillId="0" borderId="3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right" vertical="center"/>
    </xf>
    <xf numFmtId="165" fontId="17" fillId="0" borderId="4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right" vertical="center"/>
    </xf>
    <xf numFmtId="165" fontId="17" fillId="0" borderId="6" xfId="0" applyNumberFormat="1" applyFont="1" applyBorder="1" applyAlignment="1">
      <alignment horizontal="right" vertical="center"/>
    </xf>
    <xf numFmtId="3" fontId="17" fillId="0" borderId="2" xfId="0" quotePrefix="1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10" fontId="18" fillId="0" borderId="8" xfId="20" applyNumberFormat="1" applyFont="1" applyBorder="1" applyAlignment="1" applyProtection="1">
      <alignment horizontal="center" vertical="center"/>
    </xf>
    <xf numFmtId="165" fontId="18" fillId="0" borderId="9" xfId="0" applyNumberFormat="1" applyFont="1" applyBorder="1" applyAlignment="1">
      <alignment horizontal="right" vertical="center"/>
    </xf>
    <xf numFmtId="10" fontId="18" fillId="0" borderId="10" xfId="0" applyNumberFormat="1" applyFont="1" applyBorder="1" applyAlignment="1">
      <alignment horizontal="center" vertical="center"/>
    </xf>
    <xf numFmtId="10" fontId="17" fillId="0" borderId="5" xfId="20" applyNumberFormat="1" applyFont="1" applyBorder="1" applyAlignment="1" applyProtection="1">
      <alignment horizontal="center" vertical="center"/>
    </xf>
    <xf numFmtId="10" fontId="17" fillId="0" borderId="11" xfId="0" applyNumberFormat="1" applyFont="1" applyBorder="1" applyAlignment="1">
      <alignment horizontal="center" vertical="center"/>
    </xf>
    <xf numFmtId="165" fontId="17" fillId="0" borderId="6" xfId="0" quotePrefix="1" applyNumberFormat="1" applyFont="1" applyBorder="1" applyAlignment="1">
      <alignment horizontal="right" vertical="center"/>
    </xf>
    <xf numFmtId="0" fontId="19" fillId="17" borderId="0" xfId="0" applyFont="1" applyFill="1" applyAlignment="1" applyProtection="1">
      <alignment horizontal="left" vertical="center"/>
      <protection locked="0"/>
    </xf>
    <xf numFmtId="0" fontId="0" fillId="17" borderId="0" xfId="0" applyFill="1" applyAlignment="1">
      <alignment vertical="center"/>
    </xf>
    <xf numFmtId="0" fontId="0" fillId="17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0" fillId="17" borderId="0" xfId="0" applyFont="1" applyFill="1" applyAlignment="1">
      <alignment vertical="center"/>
    </xf>
    <xf numFmtId="0" fontId="21" fillId="17" borderId="0" xfId="0" applyFont="1" applyFill="1" applyAlignment="1">
      <alignment vertical="center"/>
    </xf>
    <xf numFmtId="0" fontId="22" fillId="17" borderId="0" xfId="0" applyFont="1" applyFill="1" applyAlignment="1">
      <alignment vertical="center"/>
    </xf>
    <xf numFmtId="0" fontId="23" fillId="17" borderId="0" xfId="0" applyFont="1" applyFill="1" applyAlignment="1">
      <alignment vertical="center"/>
    </xf>
    <xf numFmtId="0" fontId="24" fillId="17" borderId="0" xfId="0" applyFont="1" applyFill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6" fillId="0" borderId="13" xfId="0" quotePrefix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5" xfId="0" quotePrefix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6" fillId="0" borderId="17" xfId="0" quotePrefix="1" applyFont="1" applyBorder="1" applyAlignment="1">
      <alignment horizontal="center" vertical="center" wrapText="1"/>
    </xf>
    <xf numFmtId="0" fontId="17" fillId="17" borderId="18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17" borderId="19" xfId="0" applyFont="1" applyFill="1" applyBorder="1" applyAlignment="1">
      <alignment vertical="center"/>
    </xf>
    <xf numFmtId="0" fontId="17" fillId="17" borderId="20" xfId="0" applyFont="1" applyFill="1" applyBorder="1" applyAlignment="1">
      <alignment vertical="center"/>
    </xf>
    <xf numFmtId="0" fontId="17" fillId="17" borderId="21" xfId="0" applyFont="1" applyFill="1" applyBorder="1" applyAlignment="1">
      <alignment vertical="center"/>
    </xf>
    <xf numFmtId="0" fontId="27" fillId="17" borderId="2" xfId="0" applyFont="1" applyFill="1" applyBorder="1" applyAlignment="1">
      <alignment vertical="center" wrapText="1"/>
    </xf>
    <xf numFmtId="0" fontId="28" fillId="17" borderId="0" xfId="0" applyFont="1" applyFill="1" applyAlignment="1">
      <alignment vertical="center" wrapText="1"/>
    </xf>
    <xf numFmtId="0" fontId="29" fillId="17" borderId="0" xfId="0" applyFont="1" applyFill="1" applyAlignment="1">
      <alignment vertical="center" wrapText="1"/>
    </xf>
    <xf numFmtId="0" fontId="0" fillId="17" borderId="0" xfId="0" applyFill="1" applyAlignment="1">
      <alignment vertical="center" wrapText="1"/>
    </xf>
    <xf numFmtId="4" fontId="27" fillId="17" borderId="0" xfId="0" applyNumberFormat="1" applyFont="1" applyFill="1" applyAlignment="1">
      <alignment horizontal="center" vertical="center" wrapText="1"/>
    </xf>
    <xf numFmtId="0" fontId="28" fillId="17" borderId="0" xfId="0" applyFont="1" applyFill="1" applyAlignment="1">
      <alignment horizontal="center" vertical="center" wrapText="1"/>
    </xf>
    <xf numFmtId="0" fontId="27" fillId="17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5" xfId="0" quotePrefix="1" applyFont="1" applyBorder="1" applyAlignment="1">
      <alignment horizontal="center" vertical="center" wrapText="1"/>
    </xf>
    <xf numFmtId="3" fontId="17" fillId="0" borderId="22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vertical="center"/>
    </xf>
    <xf numFmtId="10" fontId="17" fillId="0" borderId="11" xfId="20" applyNumberFormat="1" applyFont="1" applyBorder="1" applyAlignment="1" applyProtection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17" borderId="0" xfId="0" applyNumberFormat="1" applyFill="1" applyAlignment="1">
      <alignment vertical="center"/>
    </xf>
    <xf numFmtId="0" fontId="18" fillId="17" borderId="24" xfId="0" applyFont="1" applyFill="1" applyBorder="1" applyAlignment="1">
      <alignment vertical="center"/>
    </xf>
    <xf numFmtId="10" fontId="7" fillId="0" borderId="5" xfId="20" applyNumberFormat="1" applyFont="1" applyBorder="1" applyAlignment="1" applyProtection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5" xfId="0" applyNumberFormat="1" applyFont="1" applyBorder="1" applyAlignment="1" applyProtection="1">
      <alignment horizontal="right" vertical="center"/>
      <protection locked="0"/>
    </xf>
    <xf numFmtId="165" fontId="7" fillId="0" borderId="6" xfId="0" applyNumberFormat="1" applyFont="1" applyBorder="1" applyAlignment="1" applyProtection="1">
      <alignment horizontal="right" vertical="center"/>
      <protection locked="0"/>
    </xf>
    <xf numFmtId="3" fontId="7" fillId="0" borderId="2" xfId="0" quotePrefix="1" applyNumberFormat="1" applyFont="1" applyBorder="1" applyAlignment="1" applyProtection="1">
      <alignment horizontal="center" vertical="center"/>
      <protection locked="0"/>
    </xf>
    <xf numFmtId="0" fontId="26" fillId="17" borderId="0" xfId="0" applyFont="1" applyFill="1" applyAlignment="1">
      <alignment vertical="center" wrapText="1"/>
    </xf>
    <xf numFmtId="0" fontId="30" fillId="17" borderId="0" xfId="0" applyFont="1" applyFill="1" applyAlignment="1">
      <alignment vertical="center"/>
    </xf>
    <xf numFmtId="0" fontId="22" fillId="17" borderId="0" xfId="0" applyFont="1" applyFill="1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7" fillId="17" borderId="20" xfId="0" applyFont="1" applyFill="1" applyBorder="1" applyAlignment="1">
      <alignment vertical="center"/>
    </xf>
    <xf numFmtId="165" fontId="7" fillId="0" borderId="5" xfId="0" applyNumberFormat="1" applyFont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17" borderId="21" xfId="0" applyFont="1" applyFill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18" fillId="17" borderId="25" xfId="0" applyFont="1" applyFill="1" applyBorder="1" applyAlignment="1">
      <alignment vertical="center"/>
    </xf>
    <xf numFmtId="3" fontId="18" fillId="0" borderId="26" xfId="0" applyNumberFormat="1" applyFont="1" applyBorder="1" applyAlignment="1">
      <alignment horizontal="center" vertical="center"/>
    </xf>
    <xf numFmtId="165" fontId="18" fillId="0" borderId="8" xfId="0" applyNumberFormat="1" applyFont="1" applyBorder="1" applyAlignment="1">
      <alignment vertical="center"/>
    </xf>
    <xf numFmtId="165" fontId="18" fillId="0" borderId="27" xfId="20" applyNumberFormat="1" applyFont="1" applyBorder="1" applyAlignment="1" applyProtection="1">
      <alignment vertical="center"/>
    </xf>
    <xf numFmtId="10" fontId="18" fillId="0" borderId="28" xfId="20" applyNumberFormat="1" applyFont="1" applyBorder="1" applyAlignment="1" applyProtection="1">
      <alignment horizontal="center" vertical="center"/>
    </xf>
    <xf numFmtId="0" fontId="31" fillId="17" borderId="0" xfId="0" applyFont="1" applyFill="1" applyAlignment="1">
      <alignment vertical="center"/>
    </xf>
    <xf numFmtId="0" fontId="32" fillId="17" borderId="6" xfId="0" applyFont="1" applyFill="1" applyBorder="1" applyAlignment="1">
      <alignment vertical="center"/>
    </xf>
    <xf numFmtId="14" fontId="32" fillId="17" borderId="23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 vertical="center"/>
    </xf>
    <xf numFmtId="0" fontId="19" fillId="17" borderId="0" xfId="0" applyFont="1" applyFill="1" applyAlignment="1">
      <alignment horizontal="left" vertical="center"/>
    </xf>
    <xf numFmtId="0" fontId="7" fillId="17" borderId="21" xfId="0" applyFont="1" applyFill="1" applyBorder="1" applyAlignment="1">
      <alignment vertical="center" wrapText="1"/>
    </xf>
    <xf numFmtId="0" fontId="17" fillId="17" borderId="2" xfId="0" applyFont="1" applyFill="1" applyBorder="1" applyAlignment="1">
      <alignment vertical="center" wrapText="1"/>
    </xf>
    <xf numFmtId="0" fontId="7" fillId="17" borderId="21" xfId="0" applyFont="1" applyFill="1" applyBorder="1" applyAlignment="1">
      <alignment horizontal="left" vertical="center" wrapText="1"/>
    </xf>
    <xf numFmtId="44" fontId="7" fillId="0" borderId="5" xfId="15" applyFont="1" applyBorder="1" applyAlignment="1" applyProtection="1">
      <alignment horizontal="right" vertical="center"/>
      <protection locked="0"/>
    </xf>
    <xf numFmtId="4" fontId="9" fillId="0" borderId="5" xfId="17" applyNumberFormat="1" applyBorder="1" applyAlignment="1" applyProtection="1">
      <alignment horizontal="right"/>
      <protection locked="0"/>
    </xf>
    <xf numFmtId="166" fontId="7" fillId="0" borderId="5" xfId="17" applyNumberFormat="1" applyFont="1" applyBorder="1" applyAlignment="1" applyProtection="1">
      <alignment horizontal="right" vertical="center"/>
      <protection locked="0"/>
    </xf>
    <xf numFmtId="166" fontId="7" fillId="0" borderId="6" xfId="17" applyNumberFormat="1" applyFont="1" applyBorder="1" applyAlignment="1" applyProtection="1">
      <alignment horizontal="right" vertical="center"/>
      <protection locked="0"/>
    </xf>
    <xf numFmtId="0" fontId="22" fillId="21" borderId="34" xfId="0" applyFont="1" applyFill="1" applyBorder="1" applyAlignment="1">
      <alignment horizontal="center" vertical="center" wrapText="1"/>
    </xf>
    <xf numFmtId="0" fontId="22" fillId="21" borderId="35" xfId="0" applyFont="1" applyFill="1" applyBorder="1" applyAlignment="1">
      <alignment horizontal="center" vertical="center" wrapText="1"/>
    </xf>
    <xf numFmtId="0" fontId="22" fillId="21" borderId="25" xfId="0" applyFont="1" applyFill="1" applyBorder="1" applyAlignment="1">
      <alignment horizontal="center" vertical="center" wrapText="1"/>
    </xf>
    <xf numFmtId="0" fontId="18" fillId="23" borderId="32" xfId="0" applyFont="1" applyFill="1" applyBorder="1" applyAlignment="1">
      <alignment horizontal="center" vertical="center"/>
    </xf>
    <xf numFmtId="0" fontId="18" fillId="23" borderId="14" xfId="0" applyFont="1" applyFill="1" applyBorder="1" applyAlignment="1">
      <alignment horizontal="center" vertical="center"/>
    </xf>
    <xf numFmtId="0" fontId="33" fillId="21" borderId="36" xfId="0" applyFont="1" applyFill="1" applyBorder="1" applyAlignment="1">
      <alignment horizontal="center" vertical="center"/>
    </xf>
    <xf numFmtId="0" fontId="33" fillId="21" borderId="37" xfId="0" applyFont="1" applyFill="1" applyBorder="1" applyAlignment="1">
      <alignment horizontal="center" vertical="center"/>
    </xf>
    <xf numFmtId="0" fontId="33" fillId="21" borderId="38" xfId="0" applyFont="1" applyFill="1" applyBorder="1" applyAlignment="1">
      <alignment horizontal="center" vertical="center"/>
    </xf>
    <xf numFmtId="0" fontId="33" fillId="21" borderId="24" xfId="0" applyFont="1" applyFill="1" applyBorder="1" applyAlignment="1">
      <alignment horizontal="center" vertical="center"/>
    </xf>
    <xf numFmtId="0" fontId="33" fillId="21" borderId="39" xfId="0" applyFont="1" applyFill="1" applyBorder="1" applyAlignment="1">
      <alignment horizontal="center" vertical="center"/>
    </xf>
    <xf numFmtId="0" fontId="33" fillId="21" borderId="40" xfId="0" applyFont="1" applyFill="1" applyBorder="1" applyAlignment="1">
      <alignment horizontal="center" vertical="center"/>
    </xf>
    <xf numFmtId="0" fontId="22" fillId="21" borderId="36" xfId="0" applyFont="1" applyFill="1" applyBorder="1" applyAlignment="1">
      <alignment horizontal="center" vertical="center" wrapText="1"/>
    </xf>
    <xf numFmtId="0" fontId="22" fillId="21" borderId="38" xfId="0" applyFont="1" applyFill="1" applyBorder="1" applyAlignment="1">
      <alignment horizontal="center" vertical="center" wrapText="1"/>
    </xf>
    <xf numFmtId="0" fontId="22" fillId="21" borderId="41" xfId="0" applyFont="1" applyFill="1" applyBorder="1" applyAlignment="1">
      <alignment horizontal="center" vertical="center" wrapText="1"/>
    </xf>
    <xf numFmtId="0" fontId="22" fillId="21" borderId="42" xfId="0" applyFont="1" applyFill="1" applyBorder="1" applyAlignment="1">
      <alignment horizontal="center" vertical="center" wrapText="1"/>
    </xf>
    <xf numFmtId="0" fontId="22" fillId="21" borderId="24" xfId="0" applyFont="1" applyFill="1" applyBorder="1" applyAlignment="1">
      <alignment horizontal="center" vertical="center" wrapText="1"/>
    </xf>
    <xf numFmtId="0" fontId="22" fillId="21" borderId="40" xfId="0" applyFont="1" applyFill="1" applyBorder="1" applyAlignment="1">
      <alignment horizontal="center" vertical="center" wrapText="1"/>
    </xf>
    <xf numFmtId="0" fontId="21" fillId="17" borderId="34" xfId="0" applyFont="1" applyFill="1" applyBorder="1" applyAlignment="1">
      <alignment horizontal="left" vertical="center" wrapText="1"/>
    </xf>
    <xf numFmtId="0" fontId="21" fillId="17" borderId="25" xfId="0" applyFont="1" applyFill="1" applyBorder="1" applyAlignment="1">
      <alignment horizontal="left" vertical="center" wrapText="1"/>
    </xf>
    <xf numFmtId="0" fontId="26" fillId="17" borderId="0" xfId="0" applyFont="1" applyFill="1" applyAlignment="1">
      <alignment vertical="center" wrapText="1"/>
    </xf>
    <xf numFmtId="0" fontId="33" fillId="21" borderId="41" xfId="0" applyFont="1" applyFill="1" applyBorder="1" applyAlignment="1">
      <alignment horizontal="center" vertical="center"/>
    </xf>
    <xf numFmtId="0" fontId="33" fillId="21" borderId="0" xfId="0" applyFont="1" applyFill="1" applyAlignment="1">
      <alignment horizontal="center" vertical="center"/>
    </xf>
    <xf numFmtId="0" fontId="33" fillId="21" borderId="42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6" fillId="0" borderId="0" xfId="14" applyFill="1" applyBorder="1" applyAlignment="1" applyProtection="1">
      <alignment horizontal="left" vertical="top" wrapText="1" indent="1"/>
    </xf>
    <xf numFmtId="0" fontId="16" fillId="0" borderId="0" xfId="14" applyFill="1" applyBorder="1" applyAlignment="1" applyProtection="1">
      <alignment horizontal="left" vertical="top" indent="1"/>
    </xf>
    <xf numFmtId="0" fontId="22" fillId="17" borderId="12" xfId="0" applyFont="1" applyFill="1" applyBorder="1" applyAlignment="1">
      <alignment horizontal="center" vertical="center"/>
    </xf>
    <xf numFmtId="0" fontId="22" fillId="17" borderId="13" xfId="0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0" fontId="18" fillId="18" borderId="32" xfId="0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/>
    </xf>
    <xf numFmtId="0" fontId="18" fillId="18" borderId="33" xfId="0" applyFont="1" applyFill="1" applyBorder="1" applyAlignment="1">
      <alignment horizontal="center" vertical="center"/>
    </xf>
    <xf numFmtId="0" fontId="18" fillId="19" borderId="32" xfId="0" applyFont="1" applyFill="1" applyBorder="1" applyAlignment="1">
      <alignment horizontal="center" vertical="center"/>
    </xf>
    <xf numFmtId="0" fontId="18" fillId="19" borderId="14" xfId="0" applyFont="1" applyFill="1" applyBorder="1" applyAlignment="1">
      <alignment horizontal="center" vertical="center"/>
    </xf>
    <xf numFmtId="0" fontId="18" fillId="19" borderId="33" xfId="0" applyFont="1" applyFill="1" applyBorder="1" applyAlignment="1">
      <alignment horizontal="center" vertical="center"/>
    </xf>
    <xf numFmtId="0" fontId="18" fillId="20" borderId="32" xfId="0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1" borderId="32" xfId="0" applyFont="1" applyFill="1" applyBorder="1" applyAlignment="1">
      <alignment horizontal="center" vertical="center"/>
    </xf>
    <xf numFmtId="0" fontId="18" fillId="21" borderId="14" xfId="0" applyFont="1" applyFill="1" applyBorder="1" applyAlignment="1">
      <alignment horizontal="center" vertical="center"/>
    </xf>
    <xf numFmtId="0" fontId="18" fillId="21" borderId="33" xfId="0" applyFont="1" applyFill="1" applyBorder="1" applyAlignment="1">
      <alignment horizontal="center" vertical="center"/>
    </xf>
    <xf numFmtId="0" fontId="18" fillId="22" borderId="12" xfId="0" applyFont="1" applyFill="1" applyBorder="1" applyAlignment="1">
      <alignment horizontal="center" vertical="center"/>
    </xf>
    <xf numFmtId="0" fontId="18" fillId="22" borderId="13" xfId="0" applyFont="1" applyFill="1" applyBorder="1" applyAlignment="1">
      <alignment horizontal="center" vertical="center"/>
    </xf>
    <xf numFmtId="0" fontId="18" fillId="22" borderId="15" xfId="0" applyFont="1" applyFill="1" applyBorder="1" applyAlignment="1">
      <alignment horizontal="center" vertical="center"/>
    </xf>
    <xf numFmtId="0" fontId="17" fillId="17" borderId="21" xfId="0" applyFont="1" applyFill="1" applyBorder="1" applyAlignment="1">
      <alignment horizontal="left" vertical="center" wrapText="1"/>
    </xf>
    <xf numFmtId="0" fontId="17" fillId="17" borderId="23" xfId="0" applyFont="1" applyFill="1" applyBorder="1" applyAlignment="1">
      <alignment horizontal="left" vertical="center" wrapText="1"/>
    </xf>
    <xf numFmtId="0" fontId="18" fillId="17" borderId="29" xfId="0" applyFont="1" applyFill="1" applyBorder="1" applyAlignment="1">
      <alignment horizontal="left" vertical="center" wrapText="1"/>
    </xf>
    <xf numFmtId="0" fontId="18" fillId="17" borderId="26" xfId="0" applyFont="1" applyFill="1" applyBorder="1" applyAlignment="1">
      <alignment horizontal="left" vertical="center" wrapText="1"/>
    </xf>
    <xf numFmtId="0" fontId="17" fillId="17" borderId="30" xfId="0" applyFont="1" applyFill="1" applyBorder="1" applyAlignment="1">
      <alignment horizontal="left" vertical="center" wrapText="1"/>
    </xf>
    <xf numFmtId="0" fontId="17" fillId="17" borderId="31" xfId="0" applyFont="1" applyFill="1" applyBorder="1" applyAlignment="1">
      <alignment horizontal="left" vertical="center" wrapText="1"/>
    </xf>
    <xf numFmtId="0" fontId="34" fillId="24" borderId="12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34" fillId="24" borderId="34" xfId="0" applyFont="1" applyFill="1" applyBorder="1" applyAlignment="1">
      <alignment horizontal="left" vertical="center" wrapText="1"/>
    </xf>
    <xf numFmtId="0" fontId="34" fillId="24" borderId="25" xfId="0" applyFont="1" applyFill="1" applyBorder="1" applyAlignment="1">
      <alignment horizontal="left" vertical="center" wrapText="1"/>
    </xf>
    <xf numFmtId="0" fontId="34" fillId="24" borderId="34" xfId="0" applyFont="1" applyFill="1" applyBorder="1" applyAlignment="1">
      <alignment horizontal="center" vertical="center" wrapText="1"/>
    </xf>
    <xf numFmtId="0" fontId="34" fillId="24" borderId="35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5" fillId="24" borderId="36" xfId="0" applyFont="1" applyFill="1" applyBorder="1" applyAlignment="1">
      <alignment horizontal="center" vertical="center"/>
    </xf>
    <xf numFmtId="0" fontId="35" fillId="24" borderId="37" xfId="0" applyFont="1" applyFill="1" applyBorder="1" applyAlignment="1">
      <alignment horizontal="center" vertical="center"/>
    </xf>
    <xf numFmtId="0" fontId="35" fillId="24" borderId="38" xfId="0" applyFont="1" applyFill="1" applyBorder="1" applyAlignment="1">
      <alignment horizontal="center" vertical="center"/>
    </xf>
    <xf numFmtId="0" fontId="35" fillId="24" borderId="41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35" fillId="24" borderId="42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 wrapText="1"/>
    </xf>
    <xf numFmtId="0" fontId="34" fillId="24" borderId="38" xfId="0" applyFont="1" applyFill="1" applyBorder="1" applyAlignment="1">
      <alignment horizontal="center" vertical="center" wrapText="1"/>
    </xf>
    <xf numFmtId="0" fontId="34" fillId="24" borderId="41" xfId="0" applyFont="1" applyFill="1" applyBorder="1" applyAlignment="1">
      <alignment horizontal="center" vertical="center" wrapText="1"/>
    </xf>
    <xf numFmtId="0" fontId="34" fillId="24" borderId="42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34" fillId="24" borderId="40" xfId="0" applyFont="1" applyFill="1" applyBorder="1" applyAlignment="1">
      <alignment horizontal="center" vertical="center" wrapText="1"/>
    </xf>
    <xf numFmtId="0" fontId="35" fillId="24" borderId="24" xfId="0" applyFont="1" applyFill="1" applyBorder="1" applyAlignment="1">
      <alignment horizontal="center" vertical="center"/>
    </xf>
    <xf numFmtId="0" fontId="35" fillId="24" borderId="39" xfId="0" applyFont="1" applyFill="1" applyBorder="1" applyAlignment="1">
      <alignment horizontal="center" vertical="center"/>
    </xf>
    <xf numFmtId="0" fontId="35" fillId="24" borderId="40" xfId="0" applyFont="1" applyFill="1" applyBorder="1" applyAlignment="1">
      <alignment horizontal="center" vertical="center"/>
    </xf>
  </cellXfs>
  <cellStyles count="22">
    <cellStyle name="20% - Èmfasi1 2" xfId="1"/>
    <cellStyle name="20% - Èmfasi2 2" xfId="2"/>
    <cellStyle name="20% - Èmfasi3 2" xfId="3"/>
    <cellStyle name="20% - Èmfasi4 2" xfId="4"/>
    <cellStyle name="20% - Èmfasi5 2" xfId="5"/>
    <cellStyle name="20% - Èmfasi6 2" xfId="6"/>
    <cellStyle name="40% - Èmfasi1 2" xfId="7"/>
    <cellStyle name="40% - Èmfasi2 2" xfId="8"/>
    <cellStyle name="40% - Èmfasi3 2" xfId="9"/>
    <cellStyle name="40% - Èmfasi4 2" xfId="10"/>
    <cellStyle name="40% - Èmfasi5 2" xfId="11"/>
    <cellStyle name="40% - Èmfasi6 2" xfId="12"/>
    <cellStyle name="Enllaç" xfId="14" builtinId="8"/>
    <cellStyle name="Entrada" xfId="13" builtinId="20" customBuiltin="1"/>
    <cellStyle name="Moneda" xfId="15" builtinId="4"/>
    <cellStyle name="Neutral" xfId="16" builtinId="28" customBuiltin="1"/>
    <cellStyle name="Normal" xfId="0" builtinId="0"/>
    <cellStyle name="Normal 2" xfId="17"/>
    <cellStyle name="Normal 3" xfId="18"/>
    <cellStyle name="Nota 2" xfId="19"/>
    <cellStyle name="Percentatge" xfId="20" builtinId="5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Nombre Total Contractes  (per procediment)</a:t>
            </a:r>
          </a:p>
        </c:rich>
      </c:tx>
      <c:overlay val="0"/>
    </c:title>
    <c:autoTitleDeleted val="0"/>
    <c:view3D>
      <c:rotX val="3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998-4305-BE32-FFC58CAEC00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998-4305-BE32-FFC58CAEC00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6998-4305-BE32-FFC58CAEC00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998-4305-BE32-FFC58CAEC00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998-4305-BE32-FFC58CAEC004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998-4305-BE32-FFC58CAEC004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6998-4305-BE32-FFC58CAEC004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998-4305-BE32-FFC58CAEC00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6998-4305-BE32-FFC58CAEC004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6998-4305-BE32-FFC58CAEC004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6998-4305-BE32-FFC58CAEC004}"/>
              </c:ext>
            </c:extLst>
          </c:dPt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98-4305-BE32-FFC58CAEC00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98-4305-BE32-FFC58CAEC00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98-4305-BE32-FFC58CAEC00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98-4305-BE32-FFC58CAEC00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98-4305-BE32-FFC58CAEC00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98-4305-BE32-FFC58CAEC00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98-4305-BE32-FFC58CAEC00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98-4305-BE32-FFC58CAEC00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98-4305-BE32-FFC58CAEC00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98-4305-BE32-FFC58CAEC00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17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51</c:v>
                </c:pt>
                <c:pt idx="7">
                  <c:v>381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998-4305-BE32-FFC58CAEC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90042246664686"/>
          <c:y val="0.11440213118521476"/>
          <c:w val="0.29909957753335314"/>
          <c:h val="0.88559786881478519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Total Import €  (per procediment)</a:t>
            </a:r>
          </a:p>
        </c:rich>
      </c:tx>
      <c:layout>
        <c:manualLayout>
          <c:xMode val="edge"/>
          <c:yMode val="edge"/>
          <c:x val="0.27496167834392599"/>
          <c:y val="1.449766695829688E-2"/>
        </c:manualLayout>
      </c:layout>
      <c:overlay val="1"/>
    </c:title>
    <c:autoTitleDeleted val="0"/>
    <c:view3D>
      <c:rotX val="30"/>
      <c:rotY val="2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D8-471B-885D-4B7A159CDC5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BD8-471B-885D-4B7A159CDC5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BD8-471B-885D-4B7A159CDC5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BD8-471B-885D-4B7A159CDC5B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4BD8-471B-885D-4B7A159CDC5B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BD8-471B-885D-4B7A159CDC5B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BD8-471B-885D-4B7A159CDC5B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BD8-471B-885D-4B7A159CDC5B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4BD8-471B-885D-4B7A159CDC5B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4BD8-471B-885D-4B7A159CDC5B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4BD8-471B-885D-4B7A159CDC5B}"/>
              </c:ext>
            </c:extLst>
          </c:dPt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D8-471B-885D-4B7A159CDC5B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D8-471B-885D-4B7A159CDC5B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D8-471B-885D-4B7A159CDC5B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D8-471B-885D-4B7A159CDC5B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D8-471B-885D-4B7A159CDC5B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D8-471B-885D-4B7A159CDC5B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D8-471B-885D-4B7A159CDC5B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D8-471B-885D-4B7A159CDC5B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D8-471B-885D-4B7A159CDC5B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D8-471B-885D-4B7A159CDC5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2962949.6281000003</c:v>
                </c:pt>
                <c:pt idx="1">
                  <c:v>27104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121425.7506</c:v>
                </c:pt>
                <c:pt idx="6">
                  <c:v>159904.39000000001</c:v>
                </c:pt>
                <c:pt idx="7">
                  <c:v>2524845.64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BD8-471B-885D-4B7A159CD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0737330354366856"/>
          <c:y val="8.1662231457178963E-2"/>
          <c:w val="0.99485839063505477"/>
          <c:h val="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Nombre Total Contractes  (per tipus contracte)</a:t>
            </a:r>
          </a:p>
        </c:rich>
      </c:tx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5B8-40FB-871C-27982F3718D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5B8-40FB-871C-27982F3718D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5B8-40FB-871C-27982F3718D0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5B8-40FB-871C-27982F3718D0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5B8-40FB-871C-27982F3718D0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5B8-40FB-871C-27982F3718D0}"/>
              </c:ext>
            </c:extLst>
          </c:dPt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B8-40FB-871C-27982F3718D0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B8-40FB-871C-27982F3718D0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B8-40FB-871C-27982F3718D0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B8-40FB-871C-27982F3718D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7</c:v>
                </c:pt>
                <c:pt idx="1">
                  <c:v>307</c:v>
                </c:pt>
                <c:pt idx="2">
                  <c:v>137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B8-40FB-871C-27982F371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01138494051883"/>
          <c:y val="0.16146147165985028"/>
          <c:w val="0.31198861505948117"/>
          <c:h val="0.79847274173907556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Total Import € (per tipus contracte)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 sz="14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6311399861025603"/>
          <c:y val="2.4195318126670629E-2"/>
        </c:manualLayout>
      </c:layout>
      <c:overlay val="1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C6-4705-BC52-7416A42A157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5C6-4705-BC52-7416A42A157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5C6-4705-BC52-7416A42A157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5C6-4705-BC52-7416A42A1577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5C6-4705-BC52-7416A42A1577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5C6-4705-BC52-7416A42A1577}"/>
              </c:ext>
            </c:extLst>
          </c:dPt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6-4705-BC52-7416A42A1577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6-4705-BC52-7416A42A1577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6-4705-BC52-7416A42A1577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6-4705-BC52-7416A42A1577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6-4705-BC52-7416A42A1577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C6-4705-BC52-7416A42A157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1040797.64</c:v>
                </c:pt>
                <c:pt idx="1">
                  <c:v>3805309.1565999999</c:v>
                </c:pt>
                <c:pt idx="2">
                  <c:v>950122.61209999991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5C6-4705-BC52-7416A42A1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706702814411583"/>
          <c:y val="0.15565754556923478"/>
          <c:w val="1"/>
          <c:h val="0.9614238482620611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0</xdr:col>
      <xdr:colOff>1699260</xdr:colOff>
      <xdr:row>2</xdr:row>
      <xdr:rowOff>160020</xdr:rowOff>
    </xdr:to>
    <xdr:pic>
      <xdr:nvPicPr>
        <xdr:cNvPr id="1025" name="I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16535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0</xdr:col>
      <xdr:colOff>1699260</xdr:colOff>
      <xdr:row>2</xdr:row>
      <xdr:rowOff>160020</xdr:rowOff>
    </xdr:to>
    <xdr:pic>
      <xdr:nvPicPr>
        <xdr:cNvPr id="2049" name="I 1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16535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0</xdr:col>
      <xdr:colOff>1699260</xdr:colOff>
      <xdr:row>2</xdr:row>
      <xdr:rowOff>160020</xdr:rowOff>
    </xdr:to>
    <xdr:pic>
      <xdr:nvPicPr>
        <xdr:cNvPr id="3073" name="I 1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16535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0</xdr:col>
      <xdr:colOff>1699260</xdr:colOff>
      <xdr:row>2</xdr:row>
      <xdr:rowOff>160020</xdr:rowOff>
    </xdr:to>
    <xdr:pic>
      <xdr:nvPicPr>
        <xdr:cNvPr id="4097" name="I 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16535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0</xdr:col>
      <xdr:colOff>1699260</xdr:colOff>
      <xdr:row>2</xdr:row>
      <xdr:rowOff>160020</xdr:rowOff>
    </xdr:to>
    <xdr:pic>
      <xdr:nvPicPr>
        <xdr:cNvPr id="5121" name="I 1">
          <a:extLst>
            <a:ext uri="{FF2B5EF4-FFF2-40B4-BE49-F238E27FC236}">
              <a16:creationId xmlns:a16="http://schemas.microsoft.com/office/drawing/2014/main" xmlns="" id="{00000000-0008-0000-04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16535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464820</xdr:colOff>
      <xdr:row>27</xdr:row>
      <xdr:rowOff>228600</xdr:rowOff>
    </xdr:from>
    <xdr:to>
      <xdr:col>24</xdr:col>
      <xdr:colOff>335280</xdr:colOff>
      <xdr:row>36</xdr:row>
      <xdr:rowOff>144780</xdr:rowOff>
    </xdr:to>
    <xdr:graphicFrame macro="">
      <xdr:nvGraphicFramePr>
        <xdr:cNvPr id="5122" name="Gràfic 2">
          <a:extLst>
            <a:ext uri="{FF2B5EF4-FFF2-40B4-BE49-F238E27FC236}">
              <a16:creationId xmlns:a16="http://schemas.microsoft.com/office/drawing/2014/main" xmlns="" id="{00000000-0008-0000-04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807720</xdr:colOff>
      <xdr:row>27</xdr:row>
      <xdr:rowOff>205740</xdr:rowOff>
    </xdr:from>
    <xdr:to>
      <xdr:col>30</xdr:col>
      <xdr:colOff>716280</xdr:colOff>
      <xdr:row>36</xdr:row>
      <xdr:rowOff>129540</xdr:rowOff>
    </xdr:to>
    <xdr:graphicFrame macro="">
      <xdr:nvGraphicFramePr>
        <xdr:cNvPr id="5123" name="Gràfic 3">
          <a:extLst>
            <a:ext uri="{FF2B5EF4-FFF2-40B4-BE49-F238E27FC236}">
              <a16:creationId xmlns:a16="http://schemas.microsoft.com/office/drawing/2014/main" xmlns="" id="{00000000-0008-0000-04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480060</xdr:colOff>
      <xdr:row>36</xdr:row>
      <xdr:rowOff>381000</xdr:rowOff>
    </xdr:from>
    <xdr:to>
      <xdr:col>24</xdr:col>
      <xdr:colOff>327660</xdr:colOff>
      <xdr:row>48</xdr:row>
      <xdr:rowOff>236220</xdr:rowOff>
    </xdr:to>
    <xdr:graphicFrame macro="">
      <xdr:nvGraphicFramePr>
        <xdr:cNvPr id="5124" name="Gràfic 4">
          <a:extLst>
            <a:ext uri="{FF2B5EF4-FFF2-40B4-BE49-F238E27FC236}">
              <a16:creationId xmlns:a16="http://schemas.microsoft.com/office/drawing/2014/main" xmlns="" id="{00000000-0008-0000-04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769620</xdr:colOff>
      <xdr:row>36</xdr:row>
      <xdr:rowOff>365760</xdr:rowOff>
    </xdr:from>
    <xdr:to>
      <xdr:col>30</xdr:col>
      <xdr:colOff>701040</xdr:colOff>
      <xdr:row>48</xdr:row>
      <xdr:rowOff>236220</xdr:rowOff>
    </xdr:to>
    <xdr:graphicFrame macro="">
      <xdr:nvGraphicFramePr>
        <xdr:cNvPr id="5125" name="Gràfic 5">
          <a:extLst>
            <a:ext uri="{FF2B5EF4-FFF2-40B4-BE49-F238E27FC236}">
              <a16:creationId xmlns:a16="http://schemas.microsoft.com/office/drawing/2014/main" xmlns="" id="{00000000-0008-0000-04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6" zoomScale="70" zoomScaleNormal="70" workbookViewId="0">
      <selection activeCell="H13" sqref="H13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44710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4" si="0">IF(B13,B13/$B$25,"")</f>
        <v>0.25</v>
      </c>
      <c r="D13" s="4">
        <v>731025.72</v>
      </c>
      <c r="E13" s="5">
        <v>884541.12</v>
      </c>
      <c r="F13" s="21">
        <f t="shared" ref="F13:F24" si="1">IF(E13,E13/$E$25,"")</f>
        <v>0.91055715848714502</v>
      </c>
      <c r="G13" s="1">
        <v>5</v>
      </c>
      <c r="H13" s="20">
        <f t="shared" ref="H13:H24" si="2">IF(G13,G13/$G$25,"")</f>
        <v>5.1020408163265307E-2</v>
      </c>
      <c r="I13" s="4">
        <v>910339</v>
      </c>
      <c r="J13" s="5">
        <v>1101510.19</v>
      </c>
      <c r="K13" s="21">
        <f t="shared" ref="K13:K24" si="3">IF(J13,J13/$J$25,"")</f>
        <v>0.65842730769448488</v>
      </c>
      <c r="L13" s="1">
        <v>1</v>
      </c>
      <c r="M13" s="20">
        <f t="shared" ref="M13:M24" si="4">IF(L13,L13/$L$25,"")</f>
        <v>2.3255813953488372E-2</v>
      </c>
      <c r="N13" s="4">
        <v>10182.719999999999</v>
      </c>
      <c r="O13" s="5">
        <v>12321.09</v>
      </c>
      <c r="P13" s="21">
        <f t="shared" ref="P13:P24" si="5">IF(O13,O13/$O$25,"")</f>
        <v>5.1650511240328441E-2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1.020408163265306E-2</v>
      </c>
      <c r="I14" s="6">
        <v>22400</v>
      </c>
      <c r="J14" s="7">
        <v>27104</v>
      </c>
      <c r="K14" s="21">
        <f t="shared" si="3"/>
        <v>1.6201405951361485E-2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7.1428571428571425E-2</v>
      </c>
      <c r="I19" s="6">
        <v>24353</v>
      </c>
      <c r="J19" s="7">
        <v>24353</v>
      </c>
      <c r="K19" s="21">
        <f t="shared" si="3"/>
        <v>1.4556996721277532E-2</v>
      </c>
      <c r="L19" s="2">
        <v>7</v>
      </c>
      <c r="M19" s="20">
        <f t="shared" si="4"/>
        <v>0.16279069767441862</v>
      </c>
      <c r="N19" s="6">
        <v>24349.79</v>
      </c>
      <c r="O19" s="7">
        <v>29463.24</v>
      </c>
      <c r="P19" s="21">
        <f t="shared" si="5"/>
        <v>0.12351110241029768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3</v>
      </c>
      <c r="C20" s="62">
        <f t="shared" si="0"/>
        <v>0.75</v>
      </c>
      <c r="D20" s="65">
        <v>71807.7</v>
      </c>
      <c r="E20" s="66">
        <v>86887.32</v>
      </c>
      <c r="F20" s="21">
        <f t="shared" si="1"/>
        <v>8.9442841512855045E-2</v>
      </c>
      <c r="G20" s="64">
        <v>85</v>
      </c>
      <c r="H20" s="62">
        <f t="shared" si="2"/>
        <v>0.86734693877551017</v>
      </c>
      <c r="I20" s="65">
        <v>451967.1</v>
      </c>
      <c r="J20" s="66">
        <v>519974.03999999992</v>
      </c>
      <c r="K20" s="63">
        <f t="shared" si="3"/>
        <v>0.31081428963287605</v>
      </c>
      <c r="L20" s="64">
        <v>35</v>
      </c>
      <c r="M20" s="62">
        <f t="shared" si="4"/>
        <v>0.81395348837209303</v>
      </c>
      <c r="N20" s="65">
        <v>169040.52</v>
      </c>
      <c r="O20" s="66">
        <v>196762.97</v>
      </c>
      <c r="P20" s="63">
        <f t="shared" si="5"/>
        <v>0.8248383863493739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802833.41999999993</v>
      </c>
      <c r="E25" s="18">
        <f t="shared" si="12"/>
        <v>971428.44</v>
      </c>
      <c r="F25" s="19">
        <f t="shared" si="12"/>
        <v>1</v>
      </c>
      <c r="G25" s="16">
        <f t="shared" si="12"/>
        <v>98</v>
      </c>
      <c r="H25" s="17">
        <f t="shared" si="12"/>
        <v>1</v>
      </c>
      <c r="I25" s="18">
        <f t="shared" si="12"/>
        <v>1409059.1</v>
      </c>
      <c r="J25" s="18">
        <f t="shared" si="12"/>
        <v>1672941.23</v>
      </c>
      <c r="K25" s="19">
        <f t="shared" si="12"/>
        <v>0.99999999999999989</v>
      </c>
      <c r="L25" s="16">
        <f t="shared" si="12"/>
        <v>43</v>
      </c>
      <c r="M25" s="17">
        <f t="shared" si="12"/>
        <v>1</v>
      </c>
      <c r="N25" s="18">
        <f t="shared" si="12"/>
        <v>203573.03</v>
      </c>
      <c r="O25" s="18">
        <f t="shared" si="12"/>
        <v>238547.3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">
      <c r="B26" s="25"/>
      <c r="H26" s="25"/>
      <c r="N26" s="25"/>
    </row>
    <row r="27" spans="1:31" s="47" customFormat="1" ht="34.25" hidden="1" customHeight="1" x14ac:dyDescent="0.3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19" t="s">
        <v>56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13">B13+G13+L13+Q13+AA13+V13</f>
        <v>7</v>
      </c>
      <c r="C34" s="8">
        <f t="shared" ref="C34:C43" si="14">IF(B34,B34/$B$46,"")</f>
        <v>4.8275862068965517E-2</v>
      </c>
      <c r="D34" s="10">
        <f t="shared" ref="D34:D45" si="15">D13+I13+N13+S13+AC13+X13</f>
        <v>1651547.44</v>
      </c>
      <c r="E34" s="11">
        <f t="shared" ref="E34:E45" si="16">E13+J13+O13+T13+AD13+Y13</f>
        <v>1998372.4000000001</v>
      </c>
      <c r="F34" s="21">
        <f t="shared" ref="F34:F43" si="17">IF(E34,E34/$E$46,"")</f>
        <v>0.69317723014409272</v>
      </c>
      <c r="J34" s="143" t="s">
        <v>3</v>
      </c>
      <c r="K34" s="144"/>
      <c r="L34" s="54">
        <f>B25</f>
        <v>4</v>
      </c>
      <c r="M34" s="8">
        <f t="shared" ref="M34:M39" si="18">IF(L34,L34/$L$40,"")</f>
        <v>2.7586206896551724E-2</v>
      </c>
      <c r="N34" s="55">
        <f>D25</f>
        <v>802833.41999999993</v>
      </c>
      <c r="O34" s="55">
        <f>E25</f>
        <v>971428.44</v>
      </c>
      <c r="P34" s="56">
        <f t="shared" ref="P34:P39" si="19">IF(O34,O34/$O$40,"")</f>
        <v>0.33696025591746404</v>
      </c>
    </row>
    <row r="35" spans="1:33" s="24" customFormat="1" ht="30" customHeight="1" x14ac:dyDescent="0.35">
      <c r="A35" s="41" t="s">
        <v>18</v>
      </c>
      <c r="B35" s="12">
        <f t="shared" si="13"/>
        <v>1</v>
      </c>
      <c r="C35" s="8">
        <f t="shared" si="14"/>
        <v>6.8965517241379309E-3</v>
      </c>
      <c r="D35" s="13">
        <f t="shared" si="15"/>
        <v>22400</v>
      </c>
      <c r="E35" s="14">
        <f t="shared" si="16"/>
        <v>27104</v>
      </c>
      <c r="F35" s="21">
        <f t="shared" si="17"/>
        <v>9.4015888359074047E-3</v>
      </c>
      <c r="J35" s="139" t="s">
        <v>1</v>
      </c>
      <c r="K35" s="140"/>
      <c r="L35" s="57">
        <f>G25</f>
        <v>98</v>
      </c>
      <c r="M35" s="8">
        <f t="shared" si="18"/>
        <v>0.67586206896551726</v>
      </c>
      <c r="N35" s="58">
        <f>I25</f>
        <v>1409059.1</v>
      </c>
      <c r="O35" s="58">
        <f>J25</f>
        <v>1672941.23</v>
      </c>
      <c r="P35" s="56">
        <f t="shared" si="19"/>
        <v>0.58029462777070551</v>
      </c>
    </row>
    <row r="36" spans="1:33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43</v>
      </c>
      <c r="M36" s="8">
        <f t="shared" si="18"/>
        <v>0.29655172413793102</v>
      </c>
      <c r="N36" s="58">
        <f>N25</f>
        <v>203573.03</v>
      </c>
      <c r="O36" s="58">
        <f>O25</f>
        <v>238547.3</v>
      </c>
      <c r="P36" s="56">
        <f t="shared" si="19"/>
        <v>8.2745116311830513E-2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14</v>
      </c>
      <c r="C40" s="8">
        <f t="shared" si="14"/>
        <v>9.6551724137931033E-2</v>
      </c>
      <c r="D40" s="13">
        <f t="shared" si="15"/>
        <v>48702.79</v>
      </c>
      <c r="E40" s="14">
        <f t="shared" si="16"/>
        <v>53816.240000000005</v>
      </c>
      <c r="F40" s="21">
        <f t="shared" si="17"/>
        <v>1.8667287528575618E-2</v>
      </c>
      <c r="G40" s="24"/>
      <c r="J40" s="141" t="s">
        <v>0</v>
      </c>
      <c r="K40" s="142"/>
      <c r="L40" s="79">
        <f>SUM(L34:L39)</f>
        <v>145</v>
      </c>
      <c r="M40" s="17">
        <f>SUM(M34:M39)</f>
        <v>1</v>
      </c>
      <c r="N40" s="80">
        <f>SUM(N34:N39)</f>
        <v>2415465.5499999998</v>
      </c>
      <c r="O40" s="81">
        <f>SUM(O34:O39)</f>
        <v>2882916.9699999997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123</v>
      </c>
      <c r="C41" s="8">
        <f t="shared" si="14"/>
        <v>0.84827586206896555</v>
      </c>
      <c r="D41" s="13">
        <f t="shared" si="15"/>
        <v>692815.32</v>
      </c>
      <c r="E41" s="14">
        <f t="shared" si="16"/>
        <v>803624.32999999984</v>
      </c>
      <c r="F41" s="21">
        <f t="shared" si="17"/>
        <v>0.27875389349142438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>IF(B44,B44/$B$46,"")</f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>IF(B45,B45/$B$46,"")</f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145</v>
      </c>
      <c r="C46" s="17">
        <f>SUM(C34:C45)</f>
        <v>1</v>
      </c>
      <c r="D46" s="18">
        <f>SUM(D34:D45)</f>
        <v>2415465.5499999998</v>
      </c>
      <c r="E46" s="18">
        <f>SUM(E34:E45)</f>
        <v>2882916.9699999997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F19" sqref="F19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45216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Mercat de Proveïments de Barcelona SA (Mercabarna)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1.2345679012345678E-2</v>
      </c>
      <c r="I13" s="4">
        <v>165000</v>
      </c>
      <c r="J13" s="5">
        <f>34650+165000</f>
        <v>199650</v>
      </c>
      <c r="K13" s="21">
        <f t="shared" ref="K13:K21" si="3">IF(J13,J13/$J$25,"")</f>
        <v>0.28938198574309965</v>
      </c>
      <c r="L13" s="1">
        <v>2</v>
      </c>
      <c r="M13" s="20">
        <f t="shared" ref="M13:M21" si="4">IF(L13,L13/$L$25,"")</f>
        <v>4.4444444444444446E-2</v>
      </c>
      <c r="N13" s="4">
        <v>47583.94</v>
      </c>
      <c r="O13" s="5">
        <v>57576.57</v>
      </c>
      <c r="P13" s="21">
        <f t="shared" ref="P13:P21" si="5">IF(O13,O13/$O$25,"")</f>
        <v>0.20367080662795181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8.6419753086419748E-2</v>
      </c>
      <c r="I19" s="6">
        <v>26635</v>
      </c>
      <c r="J19" s="7">
        <v>26635</v>
      </c>
      <c r="K19" s="21">
        <f t="shared" si="3"/>
        <v>3.8606006462646926E-2</v>
      </c>
      <c r="L19" s="2">
        <v>10</v>
      </c>
      <c r="M19" s="20">
        <f t="shared" si="4"/>
        <v>0.22222222222222221</v>
      </c>
      <c r="N19" s="6">
        <v>34015.129999999997</v>
      </c>
      <c r="O19" s="7">
        <v>41158.32</v>
      </c>
      <c r="P19" s="21">
        <f t="shared" si="5"/>
        <v>0.14559304650922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2</v>
      </c>
      <c r="C20" s="62">
        <f t="shared" si="0"/>
        <v>1</v>
      </c>
      <c r="D20" s="65">
        <v>47339.92</v>
      </c>
      <c r="E20" s="66">
        <v>57281.3</v>
      </c>
      <c r="F20" s="21">
        <f t="shared" si="1"/>
        <v>1</v>
      </c>
      <c r="G20" s="64">
        <v>73</v>
      </c>
      <c r="H20" s="62">
        <f t="shared" si="2"/>
        <v>0.90123456790123457</v>
      </c>
      <c r="I20" s="65">
        <v>388801.08</v>
      </c>
      <c r="J20" s="66">
        <v>463633.55</v>
      </c>
      <c r="K20" s="21">
        <f t="shared" si="3"/>
        <v>0.6720120077942533</v>
      </c>
      <c r="L20" s="64">
        <v>33</v>
      </c>
      <c r="M20" s="62">
        <f t="shared" si="4"/>
        <v>0.73333333333333328</v>
      </c>
      <c r="N20" s="65">
        <v>152827.14000000001</v>
      </c>
      <c r="O20" s="66">
        <v>183959.38</v>
      </c>
      <c r="P20" s="63">
        <f t="shared" si="5"/>
        <v>0.6507361468628281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>IF(B22,B22/$B$25,"")</f>
        <v/>
      </c>
      <c r="D22" s="6"/>
      <c r="E22" s="7"/>
      <c r="F22" s="21" t="str">
        <f t="shared" si="1"/>
        <v/>
      </c>
      <c r="G22" s="2"/>
      <c r="H22" s="20" t="str">
        <f>IF(G22,G22/$G$25,"")</f>
        <v/>
      </c>
      <c r="I22" s="6"/>
      <c r="J22" s="7"/>
      <c r="K22" s="21" t="str">
        <f>IF(J22,J22/$J$25,"")</f>
        <v/>
      </c>
      <c r="L22" s="2"/>
      <c r="M22" s="20" t="str">
        <f>IF(L22,L22/$L$25,"")</f>
        <v/>
      </c>
      <c r="N22" s="6"/>
      <c r="O22" s="7"/>
      <c r="P22" s="21" t="str">
        <f>IF(O22,O22/$O$25,"")</f>
        <v/>
      </c>
      <c r="Q22" s="2"/>
      <c r="R22" s="20" t="str">
        <f>IF(Q22,Q22/$Q$25,"")</f>
        <v/>
      </c>
      <c r="S22" s="6"/>
      <c r="T22" s="7"/>
      <c r="U22" s="21" t="str">
        <f t="shared" si="7"/>
        <v/>
      </c>
      <c r="V22" s="2"/>
      <c r="W22" s="20" t="str">
        <f>IF(V22,V22/$V$25,"")</f>
        <v/>
      </c>
      <c r="X22" s="6"/>
      <c r="Y22" s="7"/>
      <c r="Z22" s="21" t="str">
        <f>IF(Y22,Y22/$Y$25,"")</f>
        <v/>
      </c>
      <c r="AA22" s="2"/>
      <c r="AB22" s="20" t="str">
        <f>IF(AA22,AA22/$AA$25,"")</f>
        <v/>
      </c>
      <c r="AC22" s="6"/>
      <c r="AD22" s="7"/>
      <c r="AE22" s="21" t="str">
        <f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>IF(B23,B23/$B$25,"")</f>
        <v/>
      </c>
      <c r="D23" s="6"/>
      <c r="E23" s="7"/>
      <c r="F23" s="21" t="str">
        <f t="shared" si="1"/>
        <v/>
      </c>
      <c r="G23" s="2"/>
      <c r="H23" s="20" t="str">
        <f>IF(G23,G23/$G$25,"")</f>
        <v/>
      </c>
      <c r="I23" s="6"/>
      <c r="J23" s="7"/>
      <c r="K23" s="21" t="str">
        <f>IF(J23,J23/$J$25,"")</f>
        <v/>
      </c>
      <c r="L23" s="2"/>
      <c r="M23" s="20" t="str">
        <f>IF(L23,L23/$L$25,"")</f>
        <v/>
      </c>
      <c r="N23" s="6"/>
      <c r="O23" s="7"/>
      <c r="P23" s="21" t="str">
        <f>IF(O23,O23/$O$25,"")</f>
        <v/>
      </c>
      <c r="Q23" s="2"/>
      <c r="R23" s="20" t="str">
        <f>IF(Q23,Q23/$Q$25,"")</f>
        <v/>
      </c>
      <c r="S23" s="6"/>
      <c r="T23" s="7"/>
      <c r="U23" s="21" t="str">
        <f t="shared" si="7"/>
        <v/>
      </c>
      <c r="V23" s="2"/>
      <c r="W23" s="20" t="str">
        <f>IF(V23,V23/$V$25,"")</f>
        <v/>
      </c>
      <c r="X23" s="6"/>
      <c r="Y23" s="7"/>
      <c r="Z23" s="21" t="str">
        <f>IF(Y23,Y23/$Y$25,"")</f>
        <v/>
      </c>
      <c r="AA23" s="2"/>
      <c r="AB23" s="20" t="str">
        <f>IF(AA23,AA23/$AA$25,"")</f>
        <v/>
      </c>
      <c r="AC23" s="6"/>
      <c r="AD23" s="7"/>
      <c r="AE23" s="21" t="str">
        <f>IF(AD23,AD23/$AD$25,"")</f>
        <v/>
      </c>
    </row>
    <row r="24" spans="1:31" s="40" customFormat="1" ht="36" customHeight="1" x14ac:dyDescent="0.35">
      <c r="A24" s="90" t="s">
        <v>52</v>
      </c>
      <c r="B24" s="64"/>
      <c r="C24" s="62" t="str">
        <f>IF(B24,B24/$B$25,"")</f>
        <v/>
      </c>
      <c r="D24" s="65"/>
      <c r="E24" s="66"/>
      <c r="F24" s="63" t="str">
        <f t="shared" si="1"/>
        <v/>
      </c>
      <c r="G24" s="64"/>
      <c r="H24" s="62" t="str">
        <f>IF(G24,G24/$G$25,"")</f>
        <v/>
      </c>
      <c r="I24" s="65"/>
      <c r="J24" s="66"/>
      <c r="K24" s="63" t="str">
        <f>IF(J24,J24/$J$25,"")</f>
        <v/>
      </c>
      <c r="L24" s="64"/>
      <c r="M24" s="62" t="str">
        <f>IF(L24,L24/$L$25,"")</f>
        <v/>
      </c>
      <c r="N24" s="65"/>
      <c r="O24" s="66"/>
      <c r="P24" s="63" t="str">
        <f>IF(O24,O24/$O$25,"")</f>
        <v/>
      </c>
      <c r="Q24" s="64"/>
      <c r="R24" s="62" t="str">
        <f>IF(Q24,Q24/$Q$25,"")</f>
        <v/>
      </c>
      <c r="S24" s="65"/>
      <c r="T24" s="66"/>
      <c r="U24" s="63" t="str">
        <f t="shared" si="7"/>
        <v/>
      </c>
      <c r="V24" s="64"/>
      <c r="W24" s="62" t="str">
        <f>IF(V24,V24/$V$25,"")</f>
        <v/>
      </c>
      <c r="X24" s="65"/>
      <c r="Y24" s="66"/>
      <c r="Z24" s="63" t="str">
        <f>IF(Y24,Y24/$Y$25,"")</f>
        <v/>
      </c>
      <c r="AA24" s="64"/>
      <c r="AB24" s="20" t="str">
        <f>IF(AA24,AA24/$AA$25,"")</f>
        <v/>
      </c>
      <c r="AC24" s="65"/>
      <c r="AD24" s="66"/>
      <c r="AE24" s="63" t="str">
        <f>IF(AD24,AD24/$AD$25,"")</f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47339.92</v>
      </c>
      <c r="E25" s="18">
        <f t="shared" si="12"/>
        <v>57281.3</v>
      </c>
      <c r="F25" s="19">
        <f t="shared" si="12"/>
        <v>1</v>
      </c>
      <c r="G25" s="16">
        <f t="shared" si="12"/>
        <v>81</v>
      </c>
      <c r="H25" s="17">
        <f t="shared" si="12"/>
        <v>1</v>
      </c>
      <c r="I25" s="18">
        <f t="shared" si="12"/>
        <v>580436.08000000007</v>
      </c>
      <c r="J25" s="18">
        <f t="shared" si="12"/>
        <v>689918.55</v>
      </c>
      <c r="K25" s="19">
        <f t="shared" si="12"/>
        <v>0.99999999999999989</v>
      </c>
      <c r="L25" s="16">
        <f t="shared" si="12"/>
        <v>45</v>
      </c>
      <c r="M25" s="17">
        <f t="shared" si="12"/>
        <v>1</v>
      </c>
      <c r="N25" s="18">
        <f t="shared" si="12"/>
        <v>234426.21000000002</v>
      </c>
      <c r="O25" s="18">
        <f t="shared" si="12"/>
        <v>282694.27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" customHeight="1" x14ac:dyDescent="0.35">
      <c r="B26" s="25"/>
      <c r="H26" s="25"/>
      <c r="N26" s="25"/>
    </row>
    <row r="27" spans="1:31" s="47" customFormat="1" ht="34.2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13">B13+G13+L13+Q13+AA13+V13</f>
        <v>3</v>
      </c>
      <c r="C34" s="8">
        <f t="shared" ref="C34:C45" si="14">IF(B34,B34/$B$46,"")</f>
        <v>2.34375E-2</v>
      </c>
      <c r="D34" s="10">
        <f t="shared" ref="D34:D45" si="15">D13+I13+N13+S13+AC13+X13</f>
        <v>212583.94</v>
      </c>
      <c r="E34" s="11">
        <f t="shared" ref="E34:E45" si="16">E13+J13+O13+T13+AD13+Y13</f>
        <v>257226.57</v>
      </c>
      <c r="F34" s="21">
        <f t="shared" ref="F34:F42" si="17">IF(E34,E34/$E$46,"")</f>
        <v>0.24976020836005938</v>
      </c>
      <c r="J34" s="143" t="s">
        <v>3</v>
      </c>
      <c r="K34" s="144"/>
      <c r="L34" s="54">
        <f>B25</f>
        <v>2</v>
      </c>
      <c r="M34" s="8">
        <f t="shared" ref="M34:M39" si="18">IF(L34,L34/$L$40,"")</f>
        <v>1.5625E-2</v>
      </c>
      <c r="N34" s="55">
        <f>D25</f>
        <v>47339.92</v>
      </c>
      <c r="O34" s="55">
        <f>E25</f>
        <v>57281.3</v>
      </c>
      <c r="P34" s="56">
        <f t="shared" ref="P34:P39" si="19">IF(O34,O34/$O$40,"")</f>
        <v>5.5618630000528593E-2</v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81</v>
      </c>
      <c r="M35" s="8">
        <f t="shared" si="18"/>
        <v>0.6328125</v>
      </c>
      <c r="N35" s="58">
        <f>I25</f>
        <v>580436.08000000007</v>
      </c>
      <c r="O35" s="58">
        <f>J25</f>
        <v>689918.55</v>
      </c>
      <c r="P35" s="56">
        <f t="shared" si="19"/>
        <v>0.66989269731921564</v>
      </c>
    </row>
    <row r="36" spans="1:33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45</v>
      </c>
      <c r="M36" s="8">
        <f t="shared" si="18"/>
        <v>0.3515625</v>
      </c>
      <c r="N36" s="58">
        <f>N25</f>
        <v>234426.21000000002</v>
      </c>
      <c r="O36" s="58">
        <f>O25</f>
        <v>282694.27</v>
      </c>
      <c r="P36" s="56">
        <f t="shared" si="19"/>
        <v>0.27448867268025573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17</v>
      </c>
      <c r="C40" s="8">
        <f t="shared" si="14"/>
        <v>0.1328125</v>
      </c>
      <c r="D40" s="13">
        <f t="shared" si="15"/>
        <v>60650.13</v>
      </c>
      <c r="E40" s="14">
        <f t="shared" si="16"/>
        <v>67793.320000000007</v>
      </c>
      <c r="F40" s="21">
        <f t="shared" si="17"/>
        <v>6.5825523889776166E-2</v>
      </c>
      <c r="G40" s="24"/>
      <c r="J40" s="141" t="s">
        <v>0</v>
      </c>
      <c r="K40" s="142"/>
      <c r="L40" s="79">
        <f>SUM(L34:L39)</f>
        <v>128</v>
      </c>
      <c r="M40" s="17">
        <f>SUM(M34:M39)</f>
        <v>1</v>
      </c>
      <c r="N40" s="80">
        <f>SUM(N34:N39)</f>
        <v>862202.2100000002</v>
      </c>
      <c r="O40" s="81">
        <f>SUM(O34:O39)</f>
        <v>1029894.1200000001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108</v>
      </c>
      <c r="C41" s="8">
        <f t="shared" si="14"/>
        <v>0.84375</v>
      </c>
      <c r="D41" s="13">
        <f t="shared" si="15"/>
        <v>588968.14</v>
      </c>
      <c r="E41" s="14">
        <f t="shared" si="16"/>
        <v>704874.23</v>
      </c>
      <c r="F41" s="21">
        <f t="shared" si="17"/>
        <v>0.68441426775016445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si="14"/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13"/>
        <v>0</v>
      </c>
      <c r="C45" s="8" t="str">
        <f t="shared" si="14"/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128</v>
      </c>
      <c r="C46" s="17">
        <f>SUM(C34:C45)</f>
        <v>1</v>
      </c>
      <c r="D46" s="18">
        <f>SUM(D34:D45)</f>
        <v>862202.21</v>
      </c>
      <c r="E46" s="18">
        <f>SUM(E34:E45)</f>
        <v>1029894.12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13" sqref="A13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45251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Mercat de Proveïments de Barcelona SA (Mercabarna)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3" si="2">IF(G13,G13/$G$25,"")</f>
        <v>8.3333333333333329E-2</v>
      </c>
      <c r="I13" s="4">
        <v>283464.96000000002</v>
      </c>
      <c r="J13" s="5">
        <v>342992.6</v>
      </c>
      <c r="K13" s="21">
        <f t="shared" ref="K13:K23" si="3">IF(J13,J13/$J$25,"")</f>
        <v>0.70993460243539319</v>
      </c>
      <c r="L13" s="1">
        <v>1</v>
      </c>
      <c r="M13" s="20">
        <f t="shared" ref="M13:M23" si="4">IF(L13,L13/$L$25,"")</f>
        <v>8.3333333333333329E-2</v>
      </c>
      <c r="N13" s="4">
        <v>33133.75</v>
      </c>
      <c r="O13" s="5">
        <v>40091.839999999997</v>
      </c>
      <c r="P13" s="21">
        <f t="shared" ref="P13:P23" si="5">IF(O13,O13/$O$25,"")</f>
        <v>0.3615379183928506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0.16666666666666666</v>
      </c>
      <c r="I19" s="6">
        <v>6512.8</v>
      </c>
      <c r="J19" s="7">
        <v>6512.8</v>
      </c>
      <c r="K19" s="21">
        <f t="shared" si="3"/>
        <v>1.3480355199328584E-2</v>
      </c>
      <c r="L19" s="2">
        <v>5</v>
      </c>
      <c r="M19" s="20">
        <f t="shared" si="4"/>
        <v>0.41666666666666669</v>
      </c>
      <c r="N19" s="6">
        <v>6381.5</v>
      </c>
      <c r="O19" s="7">
        <v>7721.61</v>
      </c>
      <c r="P19" s="21">
        <f t="shared" si="5"/>
        <v>6.9631496235678367E-2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1</v>
      </c>
      <c r="D20" s="65">
        <v>9990</v>
      </c>
      <c r="E20" s="66">
        <v>12087.9</v>
      </c>
      <c r="F20" s="21">
        <f t="shared" si="1"/>
        <v>1</v>
      </c>
      <c r="G20" s="64">
        <v>27</v>
      </c>
      <c r="H20" s="62">
        <f t="shared" si="2"/>
        <v>0.75</v>
      </c>
      <c r="I20" s="65">
        <v>110609.31</v>
      </c>
      <c r="J20" s="66">
        <v>133627.26999999999</v>
      </c>
      <c r="K20" s="63">
        <f t="shared" si="3"/>
        <v>0.27658504236527826</v>
      </c>
      <c r="L20" s="64">
        <v>6</v>
      </c>
      <c r="M20" s="62">
        <f t="shared" si="4"/>
        <v>0.5</v>
      </c>
      <c r="N20" s="65">
        <v>52131.44</v>
      </c>
      <c r="O20" s="66">
        <v>63079.040000000001</v>
      </c>
      <c r="P20" s="63">
        <f t="shared" si="5"/>
        <v>0.56883058537147113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>IF(B24,B24/$B$25,"")</f>
        <v/>
      </c>
      <c r="D24" s="65"/>
      <c r="E24" s="66"/>
      <c r="F24" s="63" t="str">
        <f t="shared" si="1"/>
        <v/>
      </c>
      <c r="G24" s="64"/>
      <c r="H24" s="62" t="str">
        <f>IF(G24,G24/$G$25,"")</f>
        <v/>
      </c>
      <c r="I24" s="65"/>
      <c r="J24" s="66"/>
      <c r="K24" s="63" t="str">
        <f>IF(J24,J24/$J$25,"")</f>
        <v/>
      </c>
      <c r="L24" s="64"/>
      <c r="M24" s="62" t="str">
        <f>IF(L24,L24/$L$25,"")</f>
        <v/>
      </c>
      <c r="N24" s="65"/>
      <c r="O24" s="66"/>
      <c r="P24" s="63" t="str">
        <f>IF(O24,O24/$O$25,"")</f>
        <v/>
      </c>
      <c r="Q24" s="64"/>
      <c r="R24" s="62" t="str">
        <f>IF(Q24,Q24/$Q$25,"")</f>
        <v/>
      </c>
      <c r="S24" s="65"/>
      <c r="T24" s="66"/>
      <c r="U24" s="63" t="str">
        <f t="shared" si="7"/>
        <v/>
      </c>
      <c r="V24" s="64"/>
      <c r="W24" s="62" t="str">
        <f>IF(V24,V24/$V$25,"")</f>
        <v/>
      </c>
      <c r="X24" s="65"/>
      <c r="Y24" s="66"/>
      <c r="Z24" s="63" t="str">
        <f>IF(Y24,Y24/$Y$25,"")</f>
        <v/>
      </c>
      <c r="AA24" s="64"/>
      <c r="AB24" s="20" t="str">
        <f>IF(AA24,AA24/$AA$25,"")</f>
        <v/>
      </c>
      <c r="AC24" s="65"/>
      <c r="AD24" s="66"/>
      <c r="AE24" s="63" t="str">
        <f>IF(AD24,AD24/$AD$25,"")</f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9990</v>
      </c>
      <c r="E25" s="18">
        <f t="shared" si="12"/>
        <v>12087.9</v>
      </c>
      <c r="F25" s="19">
        <f t="shared" si="12"/>
        <v>1</v>
      </c>
      <c r="G25" s="16">
        <f t="shared" si="12"/>
        <v>36</v>
      </c>
      <c r="H25" s="17">
        <f t="shared" si="12"/>
        <v>1</v>
      </c>
      <c r="I25" s="18">
        <f t="shared" si="12"/>
        <v>400587.07</v>
      </c>
      <c r="J25" s="18">
        <f t="shared" si="12"/>
        <v>483132.66999999993</v>
      </c>
      <c r="K25" s="19">
        <f t="shared" si="12"/>
        <v>1</v>
      </c>
      <c r="L25" s="16">
        <f t="shared" si="12"/>
        <v>12</v>
      </c>
      <c r="M25" s="17">
        <f t="shared" si="12"/>
        <v>1</v>
      </c>
      <c r="N25" s="18">
        <f t="shared" si="12"/>
        <v>91646.69</v>
      </c>
      <c r="O25" s="18">
        <f t="shared" si="12"/>
        <v>110892.48999999999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2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13">B13+G13+L13+Q13+AA13+V13</f>
        <v>4</v>
      </c>
      <c r="C34" s="8">
        <f t="shared" ref="C34:C42" si="14">IF(B34,B34/$B$46,"")</f>
        <v>8.1632653061224483E-2</v>
      </c>
      <c r="D34" s="10">
        <f t="shared" ref="D34:D45" si="15">D13+I13+N13+S13+AC13+X13</f>
        <v>316598.71000000002</v>
      </c>
      <c r="E34" s="11">
        <f t="shared" ref="E34:E45" si="16">E13+J13+O13+T13+AD13+Y13</f>
        <v>383084.43999999994</v>
      </c>
      <c r="F34" s="21">
        <f t="shared" ref="F34:F43" si="17">IF(E34,E34/$E$46,"")</f>
        <v>0.63203462403532429</v>
      </c>
      <c r="J34" s="143" t="s">
        <v>3</v>
      </c>
      <c r="K34" s="144"/>
      <c r="L34" s="54">
        <f>B25</f>
        <v>1</v>
      </c>
      <c r="M34" s="8">
        <f t="shared" ref="M34:M39" si="18">IF(L34,L34/$L$40,"")</f>
        <v>2.0408163265306121E-2</v>
      </c>
      <c r="N34" s="55">
        <f>D25</f>
        <v>9990</v>
      </c>
      <c r="O34" s="55">
        <f>E25</f>
        <v>12087.9</v>
      </c>
      <c r="P34" s="56">
        <f t="shared" ref="P34:P39" si="19">IF(O34,O34/$O$40,"")</f>
        <v>1.9943308926555717E-2</v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36</v>
      </c>
      <c r="M35" s="8">
        <f t="shared" si="18"/>
        <v>0.73469387755102045</v>
      </c>
      <c r="N35" s="58">
        <f>I25</f>
        <v>400587.07</v>
      </c>
      <c r="O35" s="58">
        <f>J25</f>
        <v>483132.66999999993</v>
      </c>
      <c r="P35" s="56">
        <f t="shared" si="19"/>
        <v>0.79709991729925767</v>
      </c>
    </row>
    <row r="36" spans="1:33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12</v>
      </c>
      <c r="M36" s="8">
        <f t="shared" si="18"/>
        <v>0.24489795918367346</v>
      </c>
      <c r="N36" s="58">
        <f>N25</f>
        <v>91646.69</v>
      </c>
      <c r="O36" s="58">
        <f>O25</f>
        <v>110892.48999999999</v>
      </c>
      <c r="P36" s="56">
        <f t="shared" si="19"/>
        <v>0.18295677377418662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11</v>
      </c>
      <c r="C40" s="8">
        <f t="shared" si="14"/>
        <v>0.22448979591836735</v>
      </c>
      <c r="D40" s="13">
        <f t="shared" si="15"/>
        <v>12894.3</v>
      </c>
      <c r="E40" s="14">
        <f t="shared" si="16"/>
        <v>14234.41</v>
      </c>
      <c r="F40" s="21">
        <f t="shared" si="17"/>
        <v>2.3484743918898564E-2</v>
      </c>
      <c r="G40" s="24"/>
      <c r="J40" s="141" t="s">
        <v>0</v>
      </c>
      <c r="K40" s="142"/>
      <c r="L40" s="79">
        <f>SUM(L34:L39)</f>
        <v>49</v>
      </c>
      <c r="M40" s="17">
        <f>SUM(M34:M39)</f>
        <v>1</v>
      </c>
      <c r="N40" s="80">
        <f>SUM(N34:N39)</f>
        <v>502223.76</v>
      </c>
      <c r="O40" s="81">
        <f>SUM(O34:O39)</f>
        <v>606113.05999999994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34</v>
      </c>
      <c r="C41" s="8">
        <f t="shared" si="14"/>
        <v>0.69387755102040816</v>
      </c>
      <c r="D41" s="13">
        <f t="shared" si="15"/>
        <v>172730.75</v>
      </c>
      <c r="E41" s="14">
        <f t="shared" si="16"/>
        <v>208794.21</v>
      </c>
      <c r="F41" s="21">
        <f t="shared" si="17"/>
        <v>0.34448063204577711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>IF(B44,B44/$B$46,"")</f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>IF(B45,B45/$B$46,"")</f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49</v>
      </c>
      <c r="C46" s="17">
        <f>SUM(C34:C45)</f>
        <v>1</v>
      </c>
      <c r="D46" s="18">
        <f>SUM(D34:D45)</f>
        <v>502223.76</v>
      </c>
      <c r="E46" s="18">
        <f>SUM(E34:E45)</f>
        <v>606113.05999999994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8" zoomScale="80" zoomScaleNormal="80" workbookViewId="0">
      <selection activeCell="M6" sqref="M6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45300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Mercat de Proveïments de Barcelona SA (Mercabarna)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2.1739130434782608E-2</v>
      </c>
      <c r="I13" s="4">
        <v>217555.6</v>
      </c>
      <c r="J13" s="5">
        <v>263242.27600000001</v>
      </c>
      <c r="K13" s="21">
        <f t="shared" ref="K13:K21" si="3">IF(J13,J13/$J$25,"")</f>
        <v>0.27440601647914636</v>
      </c>
      <c r="L13" s="1">
        <v>1</v>
      </c>
      <c r="M13" s="20">
        <f>IF(L13,L13/$L$25,"")</f>
        <v>2.7027027027027029E-2</v>
      </c>
      <c r="N13" s="4">
        <v>50433.01</v>
      </c>
      <c r="O13" s="5">
        <v>61023.9421</v>
      </c>
      <c r="P13" s="21">
        <f>IF(O13,O13/$O$25,"")</f>
        <v>0.19190609755287477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1.0869565217391304E-2</v>
      </c>
      <c r="I18" s="65">
        <v>100351.86</v>
      </c>
      <c r="J18" s="66">
        <v>121425.7506</v>
      </c>
      <c r="K18" s="63">
        <f t="shared" si="3"/>
        <v>0.12657524857495273</v>
      </c>
      <c r="L18" s="67"/>
      <c r="M18" s="62" t="str">
        <f t="shared" ref="M18:M24" si="10">IF(L18,L18/$L$25,"")</f>
        <v/>
      </c>
      <c r="N18" s="65"/>
      <c r="O18" s="66"/>
      <c r="P18" s="63" t="str">
        <f t="shared" ref="P18:P24" si="11"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6.5217391304347824E-2</v>
      </c>
      <c r="I19" s="6">
        <v>14207.5</v>
      </c>
      <c r="J19" s="7">
        <v>14207.5</v>
      </c>
      <c r="K19" s="21">
        <f t="shared" si="3"/>
        <v>1.481002040541342E-2</v>
      </c>
      <c r="L19" s="2">
        <v>3</v>
      </c>
      <c r="M19" s="20">
        <f t="shared" si="10"/>
        <v>8.1081081081081086E-2</v>
      </c>
      <c r="N19" s="6">
        <v>8142.91</v>
      </c>
      <c r="O19" s="7">
        <v>9852.92</v>
      </c>
      <c r="P19" s="21">
        <f t="shared" si="11"/>
        <v>3.0985140612551004E-2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83</v>
      </c>
      <c r="H20" s="62">
        <f t="shared" si="2"/>
        <v>0.90217391304347827</v>
      </c>
      <c r="I20" s="65">
        <v>465004.65</v>
      </c>
      <c r="J20" s="66">
        <v>560441.18000000005</v>
      </c>
      <c r="K20" s="63">
        <f t="shared" si="3"/>
        <v>0.58420871454048751</v>
      </c>
      <c r="L20" s="64">
        <v>33</v>
      </c>
      <c r="M20" s="62">
        <f t="shared" si="10"/>
        <v>0.89189189189189189</v>
      </c>
      <c r="N20" s="65">
        <v>208220.12</v>
      </c>
      <c r="O20" s="66">
        <v>247111.69</v>
      </c>
      <c r="P20" s="63">
        <f t="shared" si="11"/>
        <v>0.77710876183457434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10"/>
        <v/>
      </c>
      <c r="N21" s="6"/>
      <c r="O21" s="7"/>
      <c r="P21" s="21" t="str">
        <f t="shared" si="11"/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>IF(B22,B22/$B$25,"")</f>
        <v/>
      </c>
      <c r="D22" s="6"/>
      <c r="E22" s="7"/>
      <c r="F22" s="21" t="str">
        <f t="shared" si="1"/>
        <v/>
      </c>
      <c r="G22" s="2"/>
      <c r="H22" s="20" t="str">
        <f>IF(G22,G22/$G$25,"")</f>
        <v/>
      </c>
      <c r="I22" s="6"/>
      <c r="J22" s="7"/>
      <c r="K22" s="21" t="str">
        <f>IF(J22,J22/$J$25,"")</f>
        <v/>
      </c>
      <c r="L22" s="2"/>
      <c r="M22" s="20" t="str">
        <f t="shared" si="10"/>
        <v/>
      </c>
      <c r="N22" s="6"/>
      <c r="O22" s="7"/>
      <c r="P22" s="21" t="str">
        <f t="shared" si="11"/>
        <v/>
      </c>
      <c r="Q22" s="2"/>
      <c r="R22" s="20" t="str">
        <f>IF(Q22,Q22/$Q$25,"")</f>
        <v/>
      </c>
      <c r="S22" s="6"/>
      <c r="T22" s="7"/>
      <c r="U22" s="21" t="str">
        <f t="shared" si="5"/>
        <v/>
      </c>
      <c r="V22" s="2"/>
      <c r="W22" s="20" t="str">
        <f>IF(V22,V22/$V$25,"")</f>
        <v/>
      </c>
      <c r="X22" s="6"/>
      <c r="Y22" s="7"/>
      <c r="Z22" s="21" t="str">
        <f>IF(Y22,Y22/$Y$25,"")</f>
        <v/>
      </c>
      <c r="AA22" s="2"/>
      <c r="AB22" s="20" t="str">
        <f>IF(AA22,AA22/$AA$25,"")</f>
        <v/>
      </c>
      <c r="AC22" s="6"/>
      <c r="AD22" s="7"/>
      <c r="AE22" s="21" t="str">
        <f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>IF(B23,B23/$B$25,"")</f>
        <v/>
      </c>
      <c r="D23" s="6"/>
      <c r="E23" s="7"/>
      <c r="F23" s="21" t="str">
        <f t="shared" si="1"/>
        <v/>
      </c>
      <c r="G23" s="2"/>
      <c r="H23" s="20" t="str">
        <f>IF(G23,G23/$G$25,"")</f>
        <v/>
      </c>
      <c r="I23" s="6"/>
      <c r="J23" s="7"/>
      <c r="K23" s="21" t="str">
        <f>IF(J23,J23/$J$25,"")</f>
        <v/>
      </c>
      <c r="L23" s="2"/>
      <c r="M23" s="20" t="str">
        <f t="shared" si="10"/>
        <v/>
      </c>
      <c r="N23" s="6"/>
      <c r="O23" s="7"/>
      <c r="P23" s="21" t="str">
        <f t="shared" si="11"/>
        <v/>
      </c>
      <c r="Q23" s="2"/>
      <c r="R23" s="20" t="str">
        <f>IF(Q23,Q23/$Q$25,"")</f>
        <v/>
      </c>
      <c r="S23" s="6"/>
      <c r="T23" s="7"/>
      <c r="U23" s="21" t="str">
        <f t="shared" si="5"/>
        <v/>
      </c>
      <c r="V23" s="2"/>
      <c r="W23" s="20" t="str">
        <f>IF(V23,V23/$V$25,"")</f>
        <v/>
      </c>
      <c r="X23" s="6"/>
      <c r="Y23" s="7"/>
      <c r="Z23" s="21" t="str">
        <f>IF(Y23,Y23/$Y$25,"")</f>
        <v/>
      </c>
      <c r="AA23" s="2"/>
      <c r="AB23" s="20" t="str">
        <f>IF(AA23,AA23/$AA$25,"")</f>
        <v/>
      </c>
      <c r="AC23" s="6"/>
      <c r="AD23" s="7"/>
      <c r="AE23" s="21" t="str">
        <f>IF(AD23,AD23/$AD$25,"")</f>
        <v/>
      </c>
    </row>
    <row r="24" spans="1:31" s="40" customFormat="1" ht="36" customHeight="1" x14ac:dyDescent="0.35">
      <c r="A24" s="90" t="s">
        <v>52</v>
      </c>
      <c r="B24" s="64"/>
      <c r="C24" s="62" t="str">
        <f>IF(B24,B24/$B$25,"")</f>
        <v/>
      </c>
      <c r="D24" s="65"/>
      <c r="E24" s="66"/>
      <c r="F24" s="63" t="str">
        <f t="shared" si="1"/>
        <v/>
      </c>
      <c r="G24" s="64"/>
      <c r="H24" s="62" t="str">
        <f>IF(G24,G24/$G$25,"")</f>
        <v/>
      </c>
      <c r="I24" s="65"/>
      <c r="J24" s="66"/>
      <c r="K24" s="63" t="str">
        <f>IF(J24,J24/$J$25,"")</f>
        <v/>
      </c>
      <c r="L24" s="64"/>
      <c r="M24" s="62" t="str">
        <f t="shared" si="10"/>
        <v/>
      </c>
      <c r="N24" s="65"/>
      <c r="O24" s="66"/>
      <c r="P24" s="63" t="str">
        <f t="shared" si="11"/>
        <v/>
      </c>
      <c r="Q24" s="64"/>
      <c r="R24" s="62" t="str">
        <f>IF(Q24,Q24/$Q$25,"")</f>
        <v/>
      </c>
      <c r="S24" s="65"/>
      <c r="T24" s="66"/>
      <c r="U24" s="63" t="str">
        <f t="shared" si="5"/>
        <v/>
      </c>
      <c r="V24" s="64"/>
      <c r="W24" s="62" t="str">
        <f>IF(V24,V24/$V$25,"")</f>
        <v/>
      </c>
      <c r="X24" s="65"/>
      <c r="Y24" s="66"/>
      <c r="Z24" s="63" t="str">
        <f>IF(Y24,Y24/$Y$25,"")</f>
        <v/>
      </c>
      <c r="AA24" s="64"/>
      <c r="AB24" s="20" t="str">
        <f>IF(AA24,AA24/$AA$25,"")</f>
        <v/>
      </c>
      <c r="AC24" s="65"/>
      <c r="AD24" s="66"/>
      <c r="AE24" s="63" t="str">
        <f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92</v>
      </c>
      <c r="H25" s="17">
        <f t="shared" si="12"/>
        <v>1</v>
      </c>
      <c r="I25" s="18">
        <f t="shared" si="12"/>
        <v>797119.6100000001</v>
      </c>
      <c r="J25" s="18">
        <f t="shared" si="12"/>
        <v>959316.70660000003</v>
      </c>
      <c r="K25" s="19">
        <f t="shared" si="12"/>
        <v>1</v>
      </c>
      <c r="L25" s="16">
        <f t="shared" si="12"/>
        <v>37</v>
      </c>
      <c r="M25" s="17">
        <f t="shared" si="12"/>
        <v>1</v>
      </c>
      <c r="N25" s="18">
        <f t="shared" si="12"/>
        <v>266796.03999999998</v>
      </c>
      <c r="O25" s="18">
        <f t="shared" si="12"/>
        <v>317988.55209999997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13">B13+G13+L13+Q13+AA13+V13</f>
        <v>3</v>
      </c>
      <c r="C34" s="8">
        <f t="shared" ref="C34:C45" si="14">IF(B34,B34/$B$46,"")</f>
        <v>2.3255813953488372E-2</v>
      </c>
      <c r="D34" s="10">
        <f t="shared" ref="D34:D42" si="15">D13+I13+N13+S13+AC13+X13</f>
        <v>267988.61</v>
      </c>
      <c r="E34" s="11">
        <f t="shared" ref="E34:E42" si="16">E13+J13+O13+T13+AD13+Y13</f>
        <v>324266.2181</v>
      </c>
      <c r="F34" s="21">
        <f t="shared" ref="F34:F42" si="17">IF(E34,E34/$E$46,"")</f>
        <v>0.25386744154645352</v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92</v>
      </c>
      <c r="M35" s="8">
        <f t="shared" si="18"/>
        <v>0.71317829457364346</v>
      </c>
      <c r="N35" s="58">
        <f>I25</f>
        <v>797119.6100000001</v>
      </c>
      <c r="O35" s="58">
        <f>J25</f>
        <v>959316.70660000003</v>
      </c>
      <c r="P35" s="56">
        <f t="shared" si="19"/>
        <v>0.75104733192468143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37</v>
      </c>
      <c r="M36" s="8">
        <f t="shared" si="18"/>
        <v>0.2868217054263566</v>
      </c>
      <c r="N36" s="58">
        <f>N25</f>
        <v>266796.03999999998</v>
      </c>
      <c r="O36" s="58">
        <f>O25</f>
        <v>317988.55209999997</v>
      </c>
      <c r="P36" s="56">
        <f t="shared" si="19"/>
        <v>0.24895266807531852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7.7519379844961239E-3</v>
      </c>
      <c r="D39" s="13">
        <f t="shared" si="15"/>
        <v>100351.86</v>
      </c>
      <c r="E39" s="22">
        <f t="shared" si="16"/>
        <v>121425.7506</v>
      </c>
      <c r="F39" s="21">
        <f t="shared" si="17"/>
        <v>9.5064002729921576E-2</v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9</v>
      </c>
      <c r="C40" s="8">
        <f t="shared" si="14"/>
        <v>6.9767441860465115E-2</v>
      </c>
      <c r="D40" s="13">
        <f t="shared" si="15"/>
        <v>22350.41</v>
      </c>
      <c r="E40" s="14">
        <f t="shared" si="16"/>
        <v>24060.42</v>
      </c>
      <c r="F40" s="21">
        <f t="shared" si="17"/>
        <v>1.8836859737419318E-2</v>
      </c>
      <c r="G40" s="24"/>
      <c r="J40" s="141" t="s">
        <v>0</v>
      </c>
      <c r="K40" s="142"/>
      <c r="L40" s="79">
        <f>SUM(L34:L39)</f>
        <v>129</v>
      </c>
      <c r="M40" s="17">
        <f>SUM(M34:M39)</f>
        <v>1</v>
      </c>
      <c r="N40" s="80">
        <f>SUM(N34:N39)</f>
        <v>1063915.6500000001</v>
      </c>
      <c r="O40" s="81">
        <f>SUM(O34:O39)</f>
        <v>1277305.2587000001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116</v>
      </c>
      <c r="C41" s="8">
        <f t="shared" si="14"/>
        <v>0.89922480620155043</v>
      </c>
      <c r="D41" s="13">
        <f t="shared" si="15"/>
        <v>673224.77</v>
      </c>
      <c r="E41" s="14">
        <f t="shared" si="16"/>
        <v>807552.87000000011</v>
      </c>
      <c r="F41" s="21">
        <f t="shared" si="17"/>
        <v>0.63223169598620554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>B22+G22+L22+Q22+AA22+V22</f>
        <v>0</v>
      </c>
      <c r="C43" s="8" t="str">
        <f t="shared" si="14"/>
        <v/>
      </c>
      <c r="D43" s="13">
        <f t="shared" ref="D43:E45" si="20">D22+I22+N22+S22+AC22+X22</f>
        <v>0</v>
      </c>
      <c r="E43" s="14">
        <f t="shared" si="20"/>
        <v>0</v>
      </c>
      <c r="F43" s="21" t="str">
        <f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>B23+G23+L23+Q23+AA23+V23</f>
        <v>0</v>
      </c>
      <c r="C44" s="8" t="str">
        <f t="shared" si="14"/>
        <v/>
      </c>
      <c r="D44" s="13">
        <f t="shared" si="20"/>
        <v>0</v>
      </c>
      <c r="E44" s="14">
        <f t="shared" si="2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>B24+G24+L24+Q24+AA24+V24</f>
        <v>0</v>
      </c>
      <c r="C45" s="8" t="str">
        <f t="shared" si="14"/>
        <v/>
      </c>
      <c r="D45" s="13">
        <f t="shared" si="20"/>
        <v>0</v>
      </c>
      <c r="E45" s="14">
        <f t="shared" si="20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129</v>
      </c>
      <c r="C46" s="17">
        <f>SUM(C34:C45)</f>
        <v>1</v>
      </c>
      <c r="D46" s="18">
        <f>SUM(D34:D45)</f>
        <v>1063915.6499999999</v>
      </c>
      <c r="E46" s="18">
        <f>SUM(E34:E45)</f>
        <v>1277305.2587000001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">
      <c r="B48" s="25"/>
      <c r="H48" s="25"/>
      <c r="N48" s="25"/>
    </row>
    <row r="49" spans="2:14" s="24" customFormat="1" ht="14.4" x14ac:dyDescent="0.3">
      <c r="B49" s="25"/>
      <c r="H49" s="25"/>
      <c r="N49" s="25"/>
    </row>
    <row r="50" spans="2:14" s="24" customFormat="1" ht="14.4" x14ac:dyDescent="0.3">
      <c r="B50" s="25"/>
      <c r="H50" s="25"/>
      <c r="N50" s="25"/>
    </row>
    <row r="51" spans="2:14" s="24" customFormat="1" ht="14.4" x14ac:dyDescent="0.3">
      <c r="B51" s="25"/>
      <c r="H51" s="25"/>
      <c r="N51" s="25"/>
    </row>
    <row r="52" spans="2:14" s="24" customFormat="1" ht="14.4" x14ac:dyDescent="0.3">
      <c r="B52" s="25"/>
      <c r="H52" s="25"/>
      <c r="N52" s="25"/>
    </row>
    <row r="53" spans="2:14" s="24" customFormat="1" ht="14.4" x14ac:dyDescent="0.3">
      <c r="B53" s="25"/>
      <c r="H53" s="25"/>
      <c r="N53" s="25"/>
    </row>
    <row r="54" spans="2:14" s="24" customFormat="1" ht="14.4" x14ac:dyDescent="0.3">
      <c r="B54" s="25"/>
      <c r="H54" s="25"/>
      <c r="N54" s="25"/>
    </row>
    <row r="55" spans="2:14" s="24" customFormat="1" ht="14.4" x14ac:dyDescent="0.3">
      <c r="B55" s="25"/>
      <c r="H55" s="25"/>
      <c r="N55" s="25"/>
    </row>
    <row r="56" spans="2:14" s="24" customFormat="1" ht="14.4" x14ac:dyDescent="0.3">
      <c r="B56" s="25"/>
      <c r="H56" s="25"/>
      <c r="N56" s="25"/>
    </row>
    <row r="57" spans="2:14" s="24" customFormat="1" ht="14.4" x14ac:dyDescent="0.3">
      <c r="B57" s="25"/>
      <c r="H57" s="25"/>
      <c r="N57" s="25"/>
    </row>
    <row r="58" spans="2:14" s="24" customFormat="1" ht="14.4" x14ac:dyDescent="0.3">
      <c r="B58" s="25"/>
      <c r="H58" s="25"/>
      <c r="N58" s="25"/>
    </row>
    <row r="59" spans="2:14" s="24" customFormat="1" ht="14.4" x14ac:dyDescent="0.3">
      <c r="B59" s="25"/>
      <c r="H59" s="25"/>
      <c r="N59" s="25"/>
    </row>
    <row r="60" spans="2:14" s="24" customFormat="1" ht="14.4" x14ac:dyDescent="0.3">
      <c r="B60" s="25"/>
      <c r="H60" s="25"/>
      <c r="N60" s="25"/>
    </row>
    <row r="61" spans="2:14" s="24" customFormat="1" ht="14.4" x14ac:dyDescent="0.3">
      <c r="B61" s="25"/>
      <c r="H61" s="25"/>
      <c r="N61" s="25"/>
    </row>
    <row r="62" spans="2:14" s="24" customFormat="1" ht="14.4" x14ac:dyDescent="0.3">
      <c r="B62" s="25"/>
      <c r="H62" s="25"/>
      <c r="N62" s="25"/>
    </row>
    <row r="63" spans="2:14" s="24" customFormat="1" ht="14.4" x14ac:dyDescent="0.3">
      <c r="B63" s="25"/>
      <c r="H63" s="25"/>
      <c r="N63" s="25"/>
    </row>
    <row r="64" spans="2:14" s="24" customFormat="1" ht="14.4" x14ac:dyDescent="0.3">
      <c r="B64" s="25"/>
      <c r="H64" s="25"/>
      <c r="N64" s="25"/>
    </row>
    <row r="65" spans="2:14" s="24" customFormat="1" ht="14.4" x14ac:dyDescent="0.3">
      <c r="B65" s="25"/>
      <c r="H65" s="25"/>
      <c r="N65" s="25"/>
    </row>
    <row r="66" spans="2:14" s="24" customFormat="1" ht="14.4" x14ac:dyDescent="0.3">
      <c r="B66" s="25"/>
      <c r="H66" s="25"/>
      <c r="N66" s="25"/>
    </row>
    <row r="67" spans="2:14" s="24" customFormat="1" ht="14.4" x14ac:dyDescent="0.3">
      <c r="B67" s="25"/>
      <c r="H67" s="25"/>
      <c r="N67" s="25"/>
    </row>
    <row r="68" spans="2:14" s="24" customFormat="1" ht="14.4" x14ac:dyDescent="0.3">
      <c r="B68" s="25"/>
      <c r="H68" s="25"/>
      <c r="N68" s="25"/>
    </row>
    <row r="69" spans="2:14" s="24" customFormat="1" ht="14.4" x14ac:dyDescent="0.3">
      <c r="B69" s="25"/>
      <c r="H69" s="25"/>
      <c r="N69" s="25"/>
    </row>
    <row r="70" spans="2:14" s="24" customFormat="1" ht="14.4" x14ac:dyDescent="0.3">
      <c r="B70" s="25"/>
      <c r="H70" s="25"/>
      <c r="N70" s="25"/>
    </row>
    <row r="71" spans="2:14" s="24" customFormat="1" ht="14.4" x14ac:dyDescent="0.3">
      <c r="B71" s="25"/>
      <c r="H71" s="25"/>
      <c r="N71" s="25"/>
    </row>
    <row r="72" spans="2:14" s="24" customFormat="1" ht="14.4" x14ac:dyDescent="0.3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topLeftCell="A32" zoomScale="80" zoomScaleNormal="80" workbookViewId="0">
      <selection activeCell="I44" sqref="I44"/>
    </sheetView>
  </sheetViews>
  <sheetFormatPr defaultColWidth="9.08984375" defaultRowHeight="14.5" x14ac:dyDescent="0.35"/>
  <cols>
    <col min="1" max="1" width="30.453125" style="26" customWidth="1"/>
    <col min="2" max="2" width="11.08984375" style="59" customWidth="1"/>
    <col min="3" max="3" width="10.6328125" style="26" customWidth="1"/>
    <col min="4" max="4" width="19.08984375" style="26" customWidth="1"/>
    <col min="5" max="5" width="19.632812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1" width="11.453125" style="26" customWidth="1"/>
    <col min="12" max="12" width="11.6328125" style="26" customWidth="1"/>
    <col min="13" max="13" width="10.6328125" style="26" customWidth="1"/>
    <col min="14" max="14" width="20.0898437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Mercat de Proveïments de Barcelona SA (Mercabarna)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4">
      <c r="A11" s="148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4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2023'!B13+'CONTRACTACIO 2n TR 2023'!B13+'CONTRACTACIO 3r TR 2023'!B13+'CONTRACTACIO 4t TR 2023'!B13</f>
        <v>1</v>
      </c>
      <c r="C13" s="20">
        <f t="shared" ref="C13:C24" si="0">IF(B13,B13/$B$25,"")</f>
        <v>0.14285714285714285</v>
      </c>
      <c r="D13" s="10">
        <f>'CONTRACTACIO 1r TR 2023'!D13+'CONTRACTACIO 2n TR 2023'!D13+'CONTRACTACIO 3r TR 2023'!D13+'CONTRACTACIO 4t TR 2023'!D13</f>
        <v>731025.72</v>
      </c>
      <c r="E13" s="10">
        <f>'CONTRACTACIO 1r TR 2023'!E13+'CONTRACTACIO 2n TR 2023'!E13+'CONTRACTACIO 3r TR 2023'!E13+'CONTRACTACIO 4t TR 2023'!E13</f>
        <v>884541.12</v>
      </c>
      <c r="F13" s="21">
        <f t="shared" ref="F13:F24" si="1">IF(E13,E13/$E$25,"")</f>
        <v>0.84986849124677111</v>
      </c>
      <c r="G13" s="9">
        <f>'CONTRACTACIO 1r TR 2023'!G13+'CONTRACTACIO 2n TR 2023'!G13+'CONTRACTACIO 3r TR 2023'!G13+'CONTRACTACIO 4t TR 2023'!G13</f>
        <v>11</v>
      </c>
      <c r="H13" s="20">
        <f t="shared" ref="H13:H24" si="2">IF(G13,G13/$G$25,"")</f>
        <v>3.5830618892508145E-2</v>
      </c>
      <c r="I13" s="10">
        <f>'CONTRACTACIO 1r TR 2023'!I13+'CONTRACTACIO 2n TR 2023'!I13+'CONTRACTACIO 3r TR 2023'!I13+'CONTRACTACIO 4t TR 2023'!I13</f>
        <v>1576359.56</v>
      </c>
      <c r="J13" s="10">
        <f>'CONTRACTACIO 1r TR 2023'!J13+'CONTRACTACIO 2n TR 2023'!J13+'CONTRACTACIO 3r TR 2023'!J13+'CONTRACTACIO 4t TR 2023'!J13</f>
        <v>1907395.0660000001</v>
      </c>
      <c r="K13" s="21">
        <f t="shared" ref="K13:K24" si="3">IF(J13,J13/$J$25,"")</f>
        <v>0.50124575625919332</v>
      </c>
      <c r="L13" s="9">
        <f>'CONTRACTACIO 1r TR 2023'!L13+'CONTRACTACIO 2n TR 2023'!L13+'CONTRACTACIO 3r TR 2023'!L13+'CONTRACTACIO 4t TR 2023'!L13</f>
        <v>5</v>
      </c>
      <c r="M13" s="20">
        <f t="shared" ref="M13:M24" si="4">IF(L13,L13/$L$25,"")</f>
        <v>3.6496350364963501E-2</v>
      </c>
      <c r="N13" s="10">
        <f>'CONTRACTACIO 1r TR 2023'!N13+'CONTRACTACIO 2n TR 2023'!N13+'CONTRACTACIO 3r TR 2023'!N13+'CONTRACTACIO 4t TR 2023'!N13</f>
        <v>141333.42000000001</v>
      </c>
      <c r="O13" s="10">
        <f>'CONTRACTACIO 1r TR 2023'!O13+'CONTRACTACIO 2n TR 2023'!O13+'CONTRACTACIO 3r TR 2023'!O13+'CONTRACTACIO 4t TR 2023'!O13</f>
        <v>171013.44209999999</v>
      </c>
      <c r="P13" s="21">
        <f t="shared" ref="P13:P24" si="5">IF(O13,O13/$O$25,"")</f>
        <v>0.17999091898467617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1</v>
      </c>
      <c r="H14" s="20">
        <f t="shared" si="2"/>
        <v>3.2573289902280132E-3</v>
      </c>
      <c r="I14" s="13">
        <f>'CONTRACTACIO 1r TR 2023'!I14+'CONTRACTACIO 2n TR 2023'!I14+'CONTRACTACIO 3r TR 2023'!I14+'CONTRACTACIO 4t TR 2023'!I14</f>
        <v>22400</v>
      </c>
      <c r="J14" s="13">
        <f>'CONTRACTACIO 1r TR 2023'!J14+'CONTRACTACIO 2n TR 2023'!J14+'CONTRACTACIO 3r TR 2023'!J14+'CONTRACTACIO 4t TR 2023'!J14</f>
        <v>27104</v>
      </c>
      <c r="K14" s="21">
        <f t="shared" si="3"/>
        <v>7.1226801514905329E-3</v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1</v>
      </c>
      <c r="H18" s="20">
        <f t="shared" si="2"/>
        <v>3.2573289902280132E-3</v>
      </c>
      <c r="I18" s="13">
        <f>'CONTRACTACIO 1r TR 2023'!I18+'CONTRACTACIO 2n TR 2023'!I18+'CONTRACTACIO 3r TR 2023'!I18+'CONTRACTACIO 4t TR 2023'!I18</f>
        <v>100351.86</v>
      </c>
      <c r="J18" s="13">
        <f>'CONTRACTACIO 1r TR 2023'!J18+'CONTRACTACIO 2n TR 2023'!J18+'CONTRACTACIO 3r TR 2023'!J18+'CONTRACTACIO 4t TR 2023'!J18</f>
        <v>121425.7506</v>
      </c>
      <c r="K18" s="21">
        <f t="shared" si="3"/>
        <v>3.190956256192664E-2</v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26</v>
      </c>
      <c r="H19" s="20">
        <f t="shared" si="2"/>
        <v>8.4690553745928335E-2</v>
      </c>
      <c r="I19" s="13">
        <f>'CONTRACTACIO 1r TR 2023'!I19+'CONTRACTACIO 2n TR 2023'!I19+'CONTRACTACIO 3r TR 2023'!I19+'CONTRACTACIO 4t TR 2023'!I19</f>
        <v>71708.3</v>
      </c>
      <c r="J19" s="13">
        <f>'CONTRACTACIO 1r TR 2023'!J19+'CONTRACTACIO 2n TR 2023'!J19+'CONTRACTACIO 3r TR 2023'!J19+'CONTRACTACIO 4t TR 2023'!J19</f>
        <v>71708.3</v>
      </c>
      <c r="K19" s="21">
        <f t="shared" si="3"/>
        <v>1.8844277047931252E-2</v>
      </c>
      <c r="L19" s="9">
        <f>'CONTRACTACIO 1r TR 2023'!L19+'CONTRACTACIO 2n TR 2023'!L19+'CONTRACTACIO 3r TR 2023'!L19+'CONTRACTACIO 4t TR 2023'!L19</f>
        <v>25</v>
      </c>
      <c r="M19" s="20">
        <f t="shared" si="4"/>
        <v>0.18248175182481752</v>
      </c>
      <c r="N19" s="13">
        <f>'CONTRACTACIO 1r TR 2023'!N19+'CONTRACTACIO 2n TR 2023'!N19+'CONTRACTACIO 3r TR 2023'!N19+'CONTRACTACIO 4t TR 2023'!N19</f>
        <v>72889.33</v>
      </c>
      <c r="O19" s="13">
        <f>'CONTRACTACIO 1r TR 2023'!O19+'CONTRACTACIO 2n TR 2023'!O19+'CONTRACTACIO 3r TR 2023'!O19+'CONTRACTACIO 4t TR 2023'!O19</f>
        <v>88196.09</v>
      </c>
      <c r="P19" s="21">
        <f t="shared" si="5"/>
        <v>9.2826008850652855E-2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2023'!B20+'CONTRACTACIO 2n TR 2023'!B20+'CONTRACTACIO 3r TR 2023'!B20+'CONTRACTACIO 4t TR 2023'!B20</f>
        <v>6</v>
      </c>
      <c r="C20" s="20">
        <f t="shared" si="0"/>
        <v>0.8571428571428571</v>
      </c>
      <c r="D20" s="13">
        <f>'CONTRACTACIO 1r TR 2023'!D20+'CONTRACTACIO 2n TR 2023'!D20+'CONTRACTACIO 3r TR 2023'!D20+'CONTRACTACIO 4t TR 2023'!D20</f>
        <v>129137.62</v>
      </c>
      <c r="E20" s="13">
        <f>'CONTRACTACIO 1r TR 2023'!E20+'CONTRACTACIO 2n TR 2023'!E20+'CONTRACTACIO 3r TR 2023'!E20+'CONTRACTACIO 4t TR 2023'!E20</f>
        <v>156256.51999999999</v>
      </c>
      <c r="F20" s="21">
        <f t="shared" si="1"/>
        <v>0.15013150875322889</v>
      </c>
      <c r="G20" s="9">
        <f>'CONTRACTACIO 1r TR 2023'!G20+'CONTRACTACIO 2n TR 2023'!G20+'CONTRACTACIO 3r TR 2023'!G20+'CONTRACTACIO 4t TR 2023'!G20</f>
        <v>268</v>
      </c>
      <c r="H20" s="20">
        <f t="shared" si="2"/>
        <v>0.87296416938110755</v>
      </c>
      <c r="I20" s="13">
        <f>'CONTRACTACIO 1r TR 2023'!I20+'CONTRACTACIO 2n TR 2023'!I20+'CONTRACTACIO 3r TR 2023'!I20+'CONTRACTACIO 4t TR 2023'!I20</f>
        <v>1416382.1400000001</v>
      </c>
      <c r="J20" s="13">
        <f>'CONTRACTACIO 1r TR 2023'!J20+'CONTRACTACIO 2n TR 2023'!J20+'CONTRACTACIO 3r TR 2023'!J20+'CONTRACTACIO 4t TR 2023'!J20</f>
        <v>1677676.04</v>
      </c>
      <c r="K20" s="21">
        <f t="shared" si="3"/>
        <v>0.44087772397945829</v>
      </c>
      <c r="L20" s="9">
        <f>'CONTRACTACIO 1r TR 2023'!L20+'CONTRACTACIO 2n TR 2023'!L20+'CONTRACTACIO 3r TR 2023'!L20+'CONTRACTACIO 4t TR 2023'!L20</f>
        <v>107</v>
      </c>
      <c r="M20" s="20">
        <f t="shared" si="4"/>
        <v>0.78102189781021902</v>
      </c>
      <c r="N20" s="13">
        <f>'CONTRACTACIO 1r TR 2023'!N20+'CONTRACTACIO 2n TR 2023'!N20+'CONTRACTACIO 3r TR 2023'!N20+'CONTRACTACIO 4t TR 2023'!N20</f>
        <v>582219.22</v>
      </c>
      <c r="O20" s="13">
        <f>'CONTRACTACIO 1r TR 2023'!O20+'CONTRACTACIO 2n TR 2023'!O20+'CONTRACTACIO 3r TR 2023'!O20+'CONTRACTACIO 4t TR 2023'!O20</f>
        <v>690913.08</v>
      </c>
      <c r="P20" s="21">
        <f t="shared" si="5"/>
        <v>0.72718307216467104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" hidden="1" customHeight="1" x14ac:dyDescent="0.3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860163.34</v>
      </c>
      <c r="E25" s="18">
        <f t="shared" si="12"/>
        <v>1040797.64</v>
      </c>
      <c r="F25" s="19">
        <f t="shared" si="12"/>
        <v>1</v>
      </c>
      <c r="G25" s="16">
        <f t="shared" si="12"/>
        <v>307</v>
      </c>
      <c r="H25" s="17">
        <f t="shared" si="12"/>
        <v>1</v>
      </c>
      <c r="I25" s="18">
        <f t="shared" si="12"/>
        <v>3187201.8600000003</v>
      </c>
      <c r="J25" s="18">
        <f t="shared" si="12"/>
        <v>3805309.1565999999</v>
      </c>
      <c r="K25" s="19">
        <f t="shared" si="12"/>
        <v>1</v>
      </c>
      <c r="L25" s="16">
        <f t="shared" si="12"/>
        <v>137</v>
      </c>
      <c r="M25" s="17">
        <f t="shared" si="12"/>
        <v>1</v>
      </c>
      <c r="N25" s="18">
        <f t="shared" si="12"/>
        <v>796441.97</v>
      </c>
      <c r="O25" s="18">
        <f t="shared" si="12"/>
        <v>950122.61209999991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">
      <c r="B26" s="25"/>
      <c r="H26" s="25"/>
      <c r="N26" s="25"/>
    </row>
    <row r="27" spans="1:31" s="47" customFormat="1" ht="34.2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5" customHeight="1" thickBot="1" x14ac:dyDescent="0.4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17</v>
      </c>
      <c r="C34" s="8">
        <f t="shared" ref="C34:C40" si="14">IF(B34,B34/$B$46,"")</f>
        <v>3.7694013303769404E-2</v>
      </c>
      <c r="D34" s="10">
        <f t="shared" ref="D34:D43" si="15">D13+I13+N13+S13+X13+AC13</f>
        <v>2448718.7000000002</v>
      </c>
      <c r="E34" s="11">
        <f t="shared" ref="E34:E43" si="16">E13+J13+O13+T13+Y13+AD13</f>
        <v>2962949.6281000003</v>
      </c>
      <c r="F34" s="21">
        <f t="shared" ref="F34:F40" si="17">IF(E34,E34/$E$46,"")</f>
        <v>0.5111857069792104</v>
      </c>
      <c r="J34" s="143" t="s">
        <v>3</v>
      </c>
      <c r="K34" s="144"/>
      <c r="L34" s="54">
        <f>B25</f>
        <v>7</v>
      </c>
      <c r="M34" s="8">
        <f t="shared" ref="M34:M39" si="18">IF(L34,L34/$L$40,"")</f>
        <v>1.5521064301552107E-2</v>
      </c>
      <c r="N34" s="55">
        <f>D25</f>
        <v>860163.34</v>
      </c>
      <c r="O34" s="55">
        <f>E25</f>
        <v>1040797.64</v>
      </c>
      <c r="P34" s="56">
        <f t="shared" ref="P34:P39" si="19">IF(O34,O34/$O$40,"")</f>
        <v>0.17956460426459106</v>
      </c>
    </row>
    <row r="35" spans="1:33" s="24" customFormat="1" ht="30" customHeight="1" x14ac:dyDescent="0.3">
      <c r="A35" s="41" t="s">
        <v>18</v>
      </c>
      <c r="B35" s="12">
        <f t="shared" si="13"/>
        <v>1</v>
      </c>
      <c r="C35" s="8">
        <f t="shared" si="14"/>
        <v>2.2172949002217295E-3</v>
      </c>
      <c r="D35" s="13">
        <f t="shared" si="15"/>
        <v>22400</v>
      </c>
      <c r="E35" s="14">
        <f t="shared" si="16"/>
        <v>27104</v>
      </c>
      <c r="F35" s="21">
        <f t="shared" si="17"/>
        <v>4.6761434182224651E-3</v>
      </c>
      <c r="J35" s="139" t="s">
        <v>1</v>
      </c>
      <c r="K35" s="140"/>
      <c r="L35" s="57">
        <f>G25</f>
        <v>307</v>
      </c>
      <c r="M35" s="8">
        <f t="shared" si="18"/>
        <v>0.68070953436807091</v>
      </c>
      <c r="N35" s="58">
        <f>I25</f>
        <v>3187201.8600000003</v>
      </c>
      <c r="O35" s="58">
        <f>J25</f>
        <v>3805309.1565999999</v>
      </c>
      <c r="P35" s="56">
        <f t="shared" si="19"/>
        <v>0.6565145870327912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39" t="s">
        <v>2</v>
      </c>
      <c r="K36" s="140"/>
      <c r="L36" s="57">
        <f>L25</f>
        <v>137</v>
      </c>
      <c r="M36" s="8">
        <f t="shared" si="18"/>
        <v>0.30376940133037694</v>
      </c>
      <c r="N36" s="58">
        <f>N25</f>
        <v>796441.97</v>
      </c>
      <c r="O36" s="58">
        <f>O25</f>
        <v>950122.61209999991</v>
      </c>
      <c r="P36" s="56">
        <f t="shared" si="19"/>
        <v>0.16392080870261777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2.2172949002217295E-3</v>
      </c>
      <c r="D39" s="13">
        <f t="shared" si="15"/>
        <v>100351.86</v>
      </c>
      <c r="E39" s="22">
        <f t="shared" si="16"/>
        <v>121425.7506</v>
      </c>
      <c r="F39" s="21">
        <f t="shared" si="17"/>
        <v>2.0949093287740281E-2</v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51</v>
      </c>
      <c r="C40" s="8">
        <f t="shared" si="14"/>
        <v>0.1130820399113082</v>
      </c>
      <c r="D40" s="13">
        <f t="shared" si="15"/>
        <v>144597.63</v>
      </c>
      <c r="E40" s="14">
        <f t="shared" si="16"/>
        <v>159904.39000000001</v>
      </c>
      <c r="F40" s="21">
        <f t="shared" si="17"/>
        <v>2.7587657203489459E-2</v>
      </c>
      <c r="G40" s="24"/>
      <c r="H40" s="24"/>
      <c r="I40" s="24"/>
      <c r="J40" s="141" t="s">
        <v>0</v>
      </c>
      <c r="K40" s="142"/>
      <c r="L40" s="79">
        <f>SUM(L34:L39)</f>
        <v>451</v>
      </c>
      <c r="M40" s="17">
        <f>SUM(M34:M39)</f>
        <v>1</v>
      </c>
      <c r="N40" s="80">
        <f>SUM(N34:N39)</f>
        <v>4843807.17</v>
      </c>
      <c r="O40" s="81">
        <f>SUM(O34:O39)</f>
        <v>5796229.4086999996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381</v>
      </c>
      <c r="C41" s="8">
        <f>IF(B41,B41/$B$46,"")</f>
        <v>0.84478935698447899</v>
      </c>
      <c r="D41" s="13">
        <f t="shared" si="15"/>
        <v>2127738.9800000004</v>
      </c>
      <c r="E41" s="14">
        <f t="shared" si="16"/>
        <v>2524845.64</v>
      </c>
      <c r="F41" s="21">
        <f>IF(E41,E41/$E$46,"")</f>
        <v>0.43560139911133738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>B23+G23+L23+Q23+V23+AA23</f>
        <v>0</v>
      </c>
      <c r="C44" s="8" t="str">
        <f>IF(B44,B44/$B$46,"")</f>
        <v/>
      </c>
      <c r="D44" s="13">
        <f>D23+I23+N23+S23+X23+AC23</f>
        <v>0</v>
      </c>
      <c r="E44" s="14">
        <f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>B24+G24+L24+Q24+V24+AA24</f>
        <v>0</v>
      </c>
      <c r="C45" s="8" t="str">
        <f>IF(B45,B45/$B$46,"")</f>
        <v/>
      </c>
      <c r="D45" s="13">
        <f>D24+I24+N24+S24+X24+AC24</f>
        <v>0</v>
      </c>
      <c r="E45" s="14">
        <f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451</v>
      </c>
      <c r="C46" s="17">
        <f>SUM(C34:C45)</f>
        <v>1</v>
      </c>
      <c r="D46" s="18">
        <f>SUM(D34:D45)</f>
        <v>4843807.17</v>
      </c>
      <c r="E46" s="18">
        <f>SUM(E34:E45)</f>
        <v>5796229.4087000005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">
      <c r="B49" s="25"/>
      <c r="H49" s="25"/>
      <c r="N49" s="25"/>
    </row>
    <row r="50" spans="2:14" s="24" customFormat="1" ht="14.4" x14ac:dyDescent="0.3">
      <c r="B50" s="25"/>
      <c r="H50" s="25"/>
      <c r="N50" s="25"/>
    </row>
    <row r="51" spans="2:14" s="24" customFormat="1" ht="14.4" x14ac:dyDescent="0.3">
      <c r="B51" s="25"/>
      <c r="H51" s="25"/>
      <c r="N51" s="25"/>
    </row>
    <row r="52" spans="2:14" s="24" customFormat="1" ht="14.4" x14ac:dyDescent="0.3">
      <c r="B52" s="25"/>
      <c r="H52" s="25"/>
      <c r="N52" s="25"/>
    </row>
    <row r="53" spans="2:14" s="24" customFormat="1" ht="14.4" x14ac:dyDescent="0.3">
      <c r="B53" s="25"/>
      <c r="H53" s="25"/>
      <c r="N53" s="25"/>
    </row>
    <row r="54" spans="2:14" s="24" customFormat="1" ht="14.4" x14ac:dyDescent="0.3">
      <c r="B54" s="25"/>
      <c r="H54" s="25"/>
      <c r="N54" s="25"/>
    </row>
    <row r="55" spans="2:14" s="24" customFormat="1" ht="14.4" x14ac:dyDescent="0.3">
      <c r="B55" s="25"/>
      <c r="H55" s="25"/>
      <c r="N55" s="25"/>
    </row>
    <row r="56" spans="2:14" s="24" customFormat="1" ht="14.4" x14ac:dyDescent="0.3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31:A33"/>
    <mergeCell ref="B31:F32"/>
    <mergeCell ref="J31:K33"/>
    <mergeCell ref="L31:P32"/>
    <mergeCell ref="A27:Q27"/>
    <mergeCell ref="A28:Q28"/>
    <mergeCell ref="A29:H29"/>
    <mergeCell ref="B10:AE10"/>
    <mergeCell ref="A11:A12"/>
    <mergeCell ref="B11:F11"/>
    <mergeCell ref="G11:K11"/>
    <mergeCell ref="L11:P11"/>
    <mergeCell ref="Q11:U11"/>
    <mergeCell ref="V11:Z11"/>
    <mergeCell ref="AA11:AE11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8</vt:i4>
      </vt:variant>
    </vt:vector>
  </HeadingPairs>
  <TitlesOfParts>
    <vt:vector size="13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ANUAL'!_1Àrea_d_impressió</vt:lpstr>
      <vt:lpstr>'CONTRACTACIO 1r TR 2023'!_2Àrea_d_impressió</vt:lpstr>
      <vt:lpstr>'CONTRACTACIO 2n TR 2023'!_3Àrea_d_impressió</vt:lpstr>
      <vt:lpstr>'CONTRACTACIO 3r TR 2023'!_4Àrea_d_impressió</vt:lpstr>
      <vt:lpstr>'CONTRACTACIO 4t TR 2023'!_5Àrea_d_impressió</vt:lpstr>
      <vt:lpstr>'CONTRACTACIO 1r TR 2023'!Àrea_d'impressió</vt:lpstr>
      <vt:lpstr>'CONTRACTACIO 2n TR 2023'!Àrea_d'impressió</vt:lpstr>
      <vt:lpstr>'CONTRACTACIO 3r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2024-02-15T11:19:17Z</cp:lastPrinted>
  <dcterms:created xsi:type="dcterms:W3CDTF">2016-02-03T12:33:15Z</dcterms:created>
  <dcterms:modified xsi:type="dcterms:W3CDTF">2024-02-28T09:08:01Z</dcterms:modified>
</cp:coreProperties>
</file>