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0" yWindow="510" windowWidth="19290" windowHeight="10890" tabRatio="700" firstSheet="1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/>
  <c r="O23" i="7"/>
  <c r="P23" i="7"/>
  <c r="N23" i="7"/>
  <c r="L23" i="7"/>
  <c r="M23" i="7" s="1"/>
  <c r="J23" i="7"/>
  <c r="K23" i="7" s="1"/>
  <c r="I23" i="7"/>
  <c r="G23" i="7"/>
  <c r="H23" i="7"/>
  <c r="E23" i="7"/>
  <c r="D23" i="7"/>
  <c r="B23" i="7"/>
  <c r="E44" i="7"/>
  <c r="F44" i="7" s="1"/>
  <c r="B8" i="7"/>
  <c r="B8" i="6"/>
  <c r="B8" i="5"/>
  <c r="B8" i="4"/>
  <c r="AD22" i="7"/>
  <c r="AE22" i="7"/>
  <c r="AC22" i="7"/>
  <c r="AA22" i="7"/>
  <c r="AB22" i="7" s="1"/>
  <c r="Y22" i="7"/>
  <c r="Z22" i="7" s="1"/>
  <c r="X22" i="7"/>
  <c r="V22" i="7"/>
  <c r="W22" i="7"/>
  <c r="T22" i="7"/>
  <c r="U22" i="7"/>
  <c r="S22" i="7"/>
  <c r="Q22" i="7"/>
  <c r="R22" i="7" s="1"/>
  <c r="O22" i="7"/>
  <c r="P22" i="7" s="1"/>
  <c r="N22" i="7"/>
  <c r="L22" i="7"/>
  <c r="M22" i="7"/>
  <c r="J22" i="7"/>
  <c r="I22" i="7"/>
  <c r="G22" i="7"/>
  <c r="E22" i="7"/>
  <c r="E43" i="7" s="1"/>
  <c r="F43" i="7" s="1"/>
  <c r="D22" i="7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F24" i="7" s="1"/>
  <c r="O24" i="7"/>
  <c r="P24" i="7"/>
  <c r="T24" i="7"/>
  <c r="U24" i="7" s="1"/>
  <c r="Y24" i="7"/>
  <c r="Z24" i="7" s="1"/>
  <c r="AD24" i="7"/>
  <c r="AE24" i="7" s="1"/>
  <c r="E13" i="7"/>
  <c r="J13" i="7"/>
  <c r="K13" i="7" s="1"/>
  <c r="O13" i="7"/>
  <c r="T13" i="7"/>
  <c r="Y13" i="7"/>
  <c r="Z13" i="7"/>
  <c r="AD13" i="7"/>
  <c r="AE13" i="7" s="1"/>
  <c r="E20" i="7"/>
  <c r="J20" i="7"/>
  <c r="O20" i="7"/>
  <c r="AD20" i="7"/>
  <c r="T20" i="7"/>
  <c r="U20" i="7"/>
  <c r="Y20" i="7"/>
  <c r="Z20" i="7" s="1"/>
  <c r="E21" i="7"/>
  <c r="J21" i="7"/>
  <c r="O21" i="7"/>
  <c r="P21" i="7" s="1"/>
  <c r="AD21" i="7"/>
  <c r="AE21" i="7" s="1"/>
  <c r="T21" i="7"/>
  <c r="U21" i="7" s="1"/>
  <c r="Y21" i="7"/>
  <c r="Z21" i="7" s="1"/>
  <c r="J14" i="7"/>
  <c r="O14" i="7"/>
  <c r="E14" i="7"/>
  <c r="T14" i="7"/>
  <c r="U14" i="7"/>
  <c r="Y14" i="7"/>
  <c r="Z14" i="7" s="1"/>
  <c r="AD14" i="7"/>
  <c r="AE14" i="7"/>
  <c r="J15" i="7"/>
  <c r="O15" i="7"/>
  <c r="P15" i="7" s="1"/>
  <c r="E15" i="7"/>
  <c r="T15" i="7"/>
  <c r="U15" i="7"/>
  <c r="Y15" i="7"/>
  <c r="Z15" i="7" s="1"/>
  <c r="AD15" i="7"/>
  <c r="AE15" i="7"/>
  <c r="J16" i="7"/>
  <c r="O16" i="7"/>
  <c r="E16" i="7"/>
  <c r="F16" i="7"/>
  <c r="T16" i="7"/>
  <c r="Y16" i="7"/>
  <c r="Z16" i="7" s="1"/>
  <c r="AD16" i="7"/>
  <c r="J17" i="7"/>
  <c r="K17" i="7" s="1"/>
  <c r="O17" i="7"/>
  <c r="E17" i="7"/>
  <c r="F17" i="7" s="1"/>
  <c r="T17" i="7"/>
  <c r="U17" i="7" s="1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 s="1"/>
  <c r="T19" i="7"/>
  <c r="U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AC25" i="7" s="1"/>
  <c r="N38" i="7" s="1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 s="1"/>
  <c r="G16" i="7"/>
  <c r="L16" i="7"/>
  <c r="Q16" i="7"/>
  <c r="V16" i="7"/>
  <c r="W16" i="7"/>
  <c r="AA16" i="7"/>
  <c r="AB16" i="7" s="1"/>
  <c r="B13" i="7"/>
  <c r="G13" i="7"/>
  <c r="L13" i="7"/>
  <c r="M13" i="7" s="1"/>
  <c r="Q13" i="7"/>
  <c r="V13" i="7"/>
  <c r="W13" i="7"/>
  <c r="AA13" i="7"/>
  <c r="AB13" i="7" s="1"/>
  <c r="B20" i="7"/>
  <c r="G20" i="7"/>
  <c r="L20" i="7"/>
  <c r="AA20" i="7"/>
  <c r="AB20" i="7" s="1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 s="1"/>
  <c r="AA14" i="7"/>
  <c r="AB14" i="7" s="1"/>
  <c r="G15" i="7"/>
  <c r="L15" i="7"/>
  <c r="B15" i="7"/>
  <c r="C15" i="7" s="1"/>
  <c r="Q15" i="7"/>
  <c r="R15" i="7" s="1"/>
  <c r="V15" i="7"/>
  <c r="W15" i="7" s="1"/>
  <c r="AA15" i="7"/>
  <c r="AB15" i="7"/>
  <c r="G17" i="7"/>
  <c r="H17" i="7" s="1"/>
  <c r="L17" i="7"/>
  <c r="M17" i="7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M19" i="7" s="1"/>
  <c r="AA19" i="7"/>
  <c r="B19" i="7"/>
  <c r="C19" i="7"/>
  <c r="Q19" i="7"/>
  <c r="R19" i="7" s="1"/>
  <c r="V19" i="7"/>
  <c r="W19" i="7"/>
  <c r="U18" i="7"/>
  <c r="J25" i="6"/>
  <c r="O35" i="6" s="1"/>
  <c r="K20" i="6"/>
  <c r="E25" i="6"/>
  <c r="O25" i="6"/>
  <c r="O36" i="6" s="1"/>
  <c r="P36" i="6" s="1"/>
  <c r="Y25" i="6"/>
  <c r="O38" i="6" s="1"/>
  <c r="P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 s="1"/>
  <c r="M36" i="6" s="1"/>
  <c r="V25" i="6"/>
  <c r="L38" i="6" s="1"/>
  <c r="M38" i="6" s="1"/>
  <c r="Q25" i="6"/>
  <c r="L37" i="6"/>
  <c r="M37" i="6" s="1"/>
  <c r="AA25" i="6"/>
  <c r="L39" i="6" s="1"/>
  <c r="M39" i="6" s="1"/>
  <c r="E45" i="6"/>
  <c r="E34" i="6"/>
  <c r="E35" i="6"/>
  <c r="F35" i="6" s="1"/>
  <c r="E36" i="6"/>
  <c r="E37" i="6"/>
  <c r="E38" i="6"/>
  <c r="F38" i="6" s="1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C34" i="6" s="1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M34" i="5" s="1"/>
  <c r="G25" i="5"/>
  <c r="L25" i="5"/>
  <c r="L36" i="5" s="1"/>
  <c r="Q25" i="5"/>
  <c r="L37" i="5" s="1"/>
  <c r="M37" i="5" s="1"/>
  <c r="V25" i="5"/>
  <c r="L38" i="5" s="1"/>
  <c r="M38" i="5" s="1"/>
  <c r="E34" i="5"/>
  <c r="E35" i="5"/>
  <c r="F35" i="5" s="1"/>
  <c r="E36" i="5"/>
  <c r="E41" i="5"/>
  <c r="E42" i="5"/>
  <c r="E39" i="5"/>
  <c r="F39" i="5" s="1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C40" i="5" s="1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F37" i="4" s="1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20" i="4" s="1"/>
  <c r="K16" i="4"/>
  <c r="K17" i="4"/>
  <c r="I25" i="4"/>
  <c r="N35" i="4" s="1"/>
  <c r="G25" i="4"/>
  <c r="H20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/>
  <c r="C16" i="4"/>
  <c r="C17" i="4"/>
  <c r="C19" i="4"/>
  <c r="C21" i="4"/>
  <c r="C24" i="4"/>
  <c r="O37" i="4"/>
  <c r="P37" i="4" s="1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M20" i="1"/>
  <c r="V25" i="1"/>
  <c r="L38" i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F35" i="1" s="1"/>
  <c r="E36" i="1"/>
  <c r="E37" i="1"/>
  <c r="F37" i="1" s="1"/>
  <c r="E38" i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C35" i="1" s="1"/>
  <c r="B36" i="1"/>
  <c r="B37" i="1"/>
  <c r="B38" i="1"/>
  <c r="C38" i="1"/>
  <c r="B39" i="1"/>
  <c r="B40" i="1"/>
  <c r="C40" i="1" s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O34" i="6"/>
  <c r="F22" i="6"/>
  <c r="C22" i="6"/>
  <c r="H20" i="6"/>
  <c r="H19" i="6"/>
  <c r="M18" i="6"/>
  <c r="M13" i="6"/>
  <c r="P19" i="6"/>
  <c r="P14" i="6"/>
  <c r="Z21" i="6"/>
  <c r="L35" i="6"/>
  <c r="H22" i="6"/>
  <c r="K22" i="6"/>
  <c r="M13" i="5"/>
  <c r="M25" i="5" s="1"/>
  <c r="L35" i="5"/>
  <c r="H22" i="5"/>
  <c r="O38" i="5"/>
  <c r="P38" i="5" s="1"/>
  <c r="K22" i="5"/>
  <c r="M14" i="4"/>
  <c r="P21" i="4"/>
  <c r="H19" i="4"/>
  <c r="H22" i="4"/>
  <c r="K13" i="4"/>
  <c r="K22" i="4"/>
  <c r="Z21" i="4"/>
  <c r="L34" i="1"/>
  <c r="M34" i="1" s="1"/>
  <c r="F20" i="1"/>
  <c r="O34" i="1"/>
  <c r="P34" i="1" s="1"/>
  <c r="F13" i="1"/>
  <c r="C13" i="1"/>
  <c r="K21" i="1"/>
  <c r="H16" i="1"/>
  <c r="H13" i="1"/>
  <c r="H14" i="1"/>
  <c r="H18" i="1"/>
  <c r="H24" i="1"/>
  <c r="C42" i="1"/>
  <c r="Z18" i="6"/>
  <c r="C20" i="6"/>
  <c r="C13" i="6"/>
  <c r="F14" i="6"/>
  <c r="K15" i="6"/>
  <c r="R16" i="6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F23" i="7"/>
  <c r="F43" i="5"/>
  <c r="AE21" i="5"/>
  <c r="AE20" i="5"/>
  <c r="C20" i="5"/>
  <c r="F21" i="5"/>
  <c r="F20" i="5"/>
  <c r="P21" i="5"/>
  <c r="C43" i="6"/>
  <c r="B36" i="7"/>
  <c r="C36" i="7" s="1"/>
  <c r="B34" i="7"/>
  <c r="C34" i="7" s="1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W17" i="4"/>
  <c r="E38" i="7"/>
  <c r="F38" i="7" s="1"/>
  <c r="Z17" i="4"/>
  <c r="C18" i="4"/>
  <c r="C20" i="4"/>
  <c r="O34" i="4"/>
  <c r="P34" i="4" s="1"/>
  <c r="H13" i="4"/>
  <c r="O35" i="4"/>
  <c r="M13" i="4"/>
  <c r="W20" i="4"/>
  <c r="M20" i="4"/>
  <c r="P20" i="4"/>
  <c r="L36" i="4"/>
  <c r="M36" i="4" s="1"/>
  <c r="P18" i="7"/>
  <c r="F43" i="4"/>
  <c r="J25" i="7"/>
  <c r="O35" i="7" s="1"/>
  <c r="K22" i="7"/>
  <c r="Q25" i="7"/>
  <c r="L37" i="7" s="1"/>
  <c r="M37" i="7" s="1"/>
  <c r="C24" i="7"/>
  <c r="B37" i="7"/>
  <c r="C37" i="7" s="1"/>
  <c r="E34" i="7"/>
  <c r="M15" i="7"/>
  <c r="D38" i="7"/>
  <c r="D41" i="7"/>
  <c r="AA25" i="7"/>
  <c r="L38" i="7" s="1"/>
  <c r="M38" i="7" s="1"/>
  <c r="D37" i="7"/>
  <c r="C36" i="1"/>
  <c r="R17" i="7"/>
  <c r="D25" i="7"/>
  <c r="N34" i="7" s="1"/>
  <c r="H22" i="7"/>
  <c r="F38" i="1"/>
  <c r="P17" i="7"/>
  <c r="P16" i="7"/>
  <c r="M16" i="7"/>
  <c r="F43" i="1"/>
  <c r="F44" i="1"/>
  <c r="C23" i="7"/>
  <c r="C44" i="1"/>
  <c r="F15" i="7"/>
  <c r="F22" i="7"/>
  <c r="F42" i="1"/>
  <c r="F36" i="1"/>
  <c r="F40" i="1"/>
  <c r="C36" i="6"/>
  <c r="C39" i="5"/>
  <c r="C43" i="5"/>
  <c r="AE25" i="5"/>
  <c r="C36" i="4"/>
  <c r="C43" i="4"/>
  <c r="C37" i="1"/>
  <c r="C39" i="1"/>
  <c r="K24" i="7"/>
  <c r="F37" i="6"/>
  <c r="C39" i="6"/>
  <c r="C37" i="6"/>
  <c r="F40" i="6"/>
  <c r="F36" i="6"/>
  <c r="C35" i="6"/>
  <c r="U13" i="7"/>
  <c r="U16" i="7"/>
  <c r="F45" i="6"/>
  <c r="F34" i="6"/>
  <c r="AB18" i="7"/>
  <c r="AB19" i="7"/>
  <c r="C40" i="6"/>
  <c r="C45" i="6"/>
  <c r="C45" i="5"/>
  <c r="F45" i="5"/>
  <c r="AE20" i="7"/>
  <c r="R16" i="7"/>
  <c r="C36" i="5"/>
  <c r="C37" i="5"/>
  <c r="F36" i="5"/>
  <c r="F37" i="5"/>
  <c r="F34" i="5"/>
  <c r="C35" i="5"/>
  <c r="F18" i="7"/>
  <c r="F40" i="5"/>
  <c r="F21" i="7"/>
  <c r="C34" i="5"/>
  <c r="F13" i="7"/>
  <c r="F14" i="7"/>
  <c r="F20" i="7"/>
  <c r="F42" i="5"/>
  <c r="W20" i="7"/>
  <c r="AE17" i="7"/>
  <c r="F35" i="4"/>
  <c r="F36" i="4"/>
  <c r="K18" i="7"/>
  <c r="C38" i="4"/>
  <c r="C35" i="4"/>
  <c r="F38" i="4"/>
  <c r="F42" i="4"/>
  <c r="C45" i="4"/>
  <c r="K15" i="7"/>
  <c r="K14" i="7"/>
  <c r="K16" i="7"/>
  <c r="K19" i="7"/>
  <c r="AB17" i="7"/>
  <c r="C20" i="7"/>
  <c r="C18" i="7"/>
  <c r="C14" i="7"/>
  <c r="C40" i="4"/>
  <c r="C39" i="4"/>
  <c r="C13" i="7"/>
  <c r="F34" i="4"/>
  <c r="F39" i="4"/>
  <c r="R13" i="7"/>
  <c r="C34" i="4"/>
  <c r="K21" i="7"/>
  <c r="M18" i="7"/>
  <c r="M20" i="7"/>
  <c r="F40" i="4"/>
  <c r="P13" i="7"/>
  <c r="P19" i="7"/>
  <c r="M14" i="7"/>
  <c r="H15" i="7"/>
  <c r="H19" i="7"/>
  <c r="H16" i="7"/>
  <c r="H13" i="7"/>
  <c r="H14" i="7"/>
  <c r="H24" i="7"/>
  <c r="M34" i="4"/>
  <c r="F34" i="7"/>
  <c r="K25" i="6" l="1"/>
  <c r="W25" i="1"/>
  <c r="Z25" i="4"/>
  <c r="AB25" i="5"/>
  <c r="D46" i="5"/>
  <c r="AB25" i="6"/>
  <c r="B39" i="7"/>
  <c r="C39" i="7" s="1"/>
  <c r="B25" i="7"/>
  <c r="L34" i="7" s="1"/>
  <c r="B45" i="7"/>
  <c r="C45" i="7" s="1"/>
  <c r="S25" i="7"/>
  <c r="N37" i="7" s="1"/>
  <c r="D39" i="7"/>
  <c r="D36" i="7"/>
  <c r="D34" i="7"/>
  <c r="D45" i="7"/>
  <c r="AD25" i="7"/>
  <c r="O38" i="7" s="1"/>
  <c r="P38" i="7" s="1"/>
  <c r="E37" i="7"/>
  <c r="F37" i="7" s="1"/>
  <c r="E35" i="7"/>
  <c r="F35" i="7" s="1"/>
  <c r="E41" i="7"/>
  <c r="H20" i="1"/>
  <c r="K25" i="5"/>
  <c r="B46" i="5"/>
  <c r="C41" i="5" s="1"/>
  <c r="C46" i="5" s="1"/>
  <c r="P25" i="1"/>
  <c r="W25" i="4"/>
  <c r="U25" i="5"/>
  <c r="D43" i="7"/>
  <c r="P20" i="7"/>
  <c r="C22" i="7"/>
  <c r="E36" i="7"/>
  <c r="F36" i="7" s="1"/>
  <c r="E45" i="7"/>
  <c r="F45" i="7" s="1"/>
  <c r="D40" i="7"/>
  <c r="B35" i="7"/>
  <c r="C35" i="7" s="1"/>
  <c r="B40" i="7"/>
  <c r="C40" i="7" s="1"/>
  <c r="M25" i="4"/>
  <c r="E46" i="5"/>
  <c r="F41" i="5" s="1"/>
  <c r="E25" i="7"/>
  <c r="O34" i="7" s="1"/>
  <c r="P34" i="7" s="1"/>
  <c r="AE25" i="1"/>
  <c r="D44" i="7"/>
  <c r="H18" i="7"/>
  <c r="P14" i="7"/>
  <c r="B38" i="7"/>
  <c r="C38" i="7" s="1"/>
  <c r="E40" i="7"/>
  <c r="F40" i="7" s="1"/>
  <c r="E46" i="4"/>
  <c r="F41" i="4" s="1"/>
  <c r="F46" i="4" s="1"/>
  <c r="B46" i="4"/>
  <c r="C41" i="4" s="1"/>
  <c r="C46" i="4" s="1"/>
  <c r="M25" i="6"/>
  <c r="Z25" i="1"/>
  <c r="E46" i="1"/>
  <c r="F41" i="1" s="1"/>
  <c r="U25" i="4"/>
  <c r="B41" i="7"/>
  <c r="N25" i="7"/>
  <c r="N36" i="7" s="1"/>
  <c r="K20" i="7"/>
  <c r="AE18" i="7"/>
  <c r="E39" i="7"/>
  <c r="F39" i="7" s="1"/>
  <c r="R25" i="6"/>
  <c r="Z25" i="6"/>
  <c r="D46" i="4"/>
  <c r="L35" i="4"/>
  <c r="B46" i="1"/>
  <c r="C41" i="1" s="1"/>
  <c r="N40" i="4"/>
  <c r="F34" i="1"/>
  <c r="U25" i="6"/>
  <c r="D46" i="1"/>
  <c r="C25" i="1"/>
  <c r="AB25" i="1"/>
  <c r="N40" i="1"/>
  <c r="AB25" i="4"/>
  <c r="C25" i="4"/>
  <c r="B44" i="7"/>
  <c r="C44" i="7" s="1"/>
  <c r="P25" i="4"/>
  <c r="H25" i="4"/>
  <c r="M25" i="1"/>
  <c r="F25" i="5"/>
  <c r="R25" i="5"/>
  <c r="W25" i="5"/>
  <c r="Z25" i="5"/>
  <c r="N40" i="5"/>
  <c r="F25" i="6"/>
  <c r="H25" i="6"/>
  <c r="P25" i="6"/>
  <c r="W25" i="6"/>
  <c r="AE25" i="6"/>
  <c r="X25" i="7"/>
  <c r="N39" i="7" s="1"/>
  <c r="F25" i="4"/>
  <c r="K25" i="4"/>
  <c r="P25" i="5"/>
  <c r="O40" i="6"/>
  <c r="P35" i="6" s="1"/>
  <c r="R25" i="1"/>
  <c r="U25" i="1"/>
  <c r="C34" i="1"/>
  <c r="O40" i="4"/>
  <c r="P35" i="4" s="1"/>
  <c r="C25" i="5"/>
  <c r="H25" i="5"/>
  <c r="C25" i="6"/>
  <c r="H25" i="1"/>
  <c r="F25" i="1"/>
  <c r="K25" i="1"/>
  <c r="R25" i="4"/>
  <c r="AE25" i="4"/>
  <c r="N40" i="6"/>
  <c r="L40" i="6"/>
  <c r="M35" i="6" s="1"/>
  <c r="M34" i="6"/>
  <c r="M40" i="6" s="1"/>
  <c r="E46" i="6"/>
  <c r="F41" i="6" s="1"/>
  <c r="F46" i="6" s="1"/>
  <c r="P34" i="6"/>
  <c r="P40" i="6" s="1"/>
  <c r="B46" i="6"/>
  <c r="C41" i="6" s="1"/>
  <c r="C46" i="6" s="1"/>
  <c r="M36" i="5"/>
  <c r="L40" i="5"/>
  <c r="M35" i="5" s="1"/>
  <c r="M40" i="5" s="1"/>
  <c r="P34" i="5"/>
  <c r="O40" i="5"/>
  <c r="P35" i="5" s="1"/>
  <c r="M25" i="7"/>
  <c r="L25" i="7"/>
  <c r="L36" i="7" s="1"/>
  <c r="M36" i="7" s="1"/>
  <c r="F46" i="5"/>
  <c r="P40" i="4"/>
  <c r="M38" i="4"/>
  <c r="L40" i="4"/>
  <c r="R25" i="7"/>
  <c r="G25" i="7"/>
  <c r="AB25" i="7"/>
  <c r="D42" i="7"/>
  <c r="D46" i="7" s="1"/>
  <c r="AE25" i="7"/>
  <c r="C25" i="7"/>
  <c r="K25" i="7"/>
  <c r="F25" i="7"/>
  <c r="U25" i="7"/>
  <c r="P25" i="7"/>
  <c r="P36" i="1"/>
  <c r="O40" i="1"/>
  <c r="P35" i="1" s="1"/>
  <c r="M34" i="7"/>
  <c r="L40" i="1"/>
  <c r="M35" i="1" s="1"/>
  <c r="M36" i="1"/>
  <c r="W25" i="7"/>
  <c r="Z25" i="7"/>
  <c r="B42" i="7"/>
  <c r="Y25" i="7"/>
  <c r="O39" i="7" s="1"/>
  <c r="P39" i="7" s="1"/>
  <c r="O25" i="7"/>
  <c r="O36" i="7" s="1"/>
  <c r="I25" i="7"/>
  <c r="N35" i="7" s="1"/>
  <c r="N40" i="7" s="1"/>
  <c r="E42" i="7"/>
  <c r="V25" i="7"/>
  <c r="L39" i="7" s="1"/>
  <c r="M39" i="7" s="1"/>
  <c r="F46" i="1" l="1"/>
  <c r="M40" i="1"/>
  <c r="P40" i="5"/>
  <c r="C46" i="1"/>
  <c r="M35" i="4"/>
  <c r="M40" i="4" s="1"/>
  <c r="P40" i="1"/>
  <c r="L35" i="7"/>
  <c r="L40" i="7" s="1"/>
  <c r="H20" i="7"/>
  <c r="H25" i="7" s="1"/>
  <c r="F42" i="7"/>
  <c r="E46" i="7"/>
  <c r="F41" i="7" s="1"/>
  <c r="C42" i="7"/>
  <c r="B46" i="7"/>
  <c r="C41" i="7" s="1"/>
  <c r="O40" i="7"/>
  <c r="P35" i="7" s="1"/>
  <c r="P36" i="7"/>
  <c r="P40" i="7" l="1"/>
  <c r="C46" i="7"/>
  <c r="F46" i="7"/>
  <c r="M35" i="7"/>
  <c r="M40" i="7" s="1"/>
</calcChain>
</file>

<file path=xl/sharedStrings.xml><?xml version="1.0" encoding="utf-8"?>
<sst xmlns="http://schemas.openxmlformats.org/spreadsheetml/2006/main" count="457" uniqueCount="63">
  <si>
    <t>CONTRACTACIÓ  TRIMESTRAL</t>
  </si>
  <si>
    <t xml:space="preserve">PRIMER TRIMESTRE:     </t>
  </si>
  <si>
    <t>1 de gener a 31 de març de 2023</t>
  </si>
  <si>
    <t>Dades actualitzades a</t>
  </si>
  <si>
    <t xml:space="preserve">ENS:    </t>
  </si>
  <si>
    <t xml:space="preserve">Associació Red de Juderías de España, Caminos de Sefarad </t>
  </si>
  <si>
    <t>TIPUS DE CONTRACTES</t>
  </si>
  <si>
    <t>Procediment d'adjudicació</t>
  </si>
  <si>
    <t>Obres</t>
  </si>
  <si>
    <t>Serveis</t>
  </si>
  <si>
    <t>Subministraments</t>
  </si>
  <si>
    <t>Concessions de Serveis</t>
  </si>
  <si>
    <t>Privats de l'Administració</t>
  </si>
  <si>
    <t>Administratius especials</t>
  </si>
  <si>
    <t>Nombre</t>
  </si>
  <si>
    <t>% total contractes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</si>
  <si>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</si>
  <si>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</si>
  <si>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 xml:space="preserve">% total Preu </t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</si>
  <si>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</si>
  <si>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</si>
  <si>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</si>
  <si>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t>Obert</t>
  </si>
  <si>
    <t>Obert simplificat</t>
  </si>
  <si>
    <t>Obert simplificat abreujat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</si>
  <si>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</si>
  <si>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</si>
  <si>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</si>
  <si>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</si>
  <si>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</si>
  <si>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</si>
  <si>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Concurs de Projectes</t>
  </si>
  <si>
    <t>Designació de Formadors
     (art. 310 LCSP)</t>
  </si>
  <si>
    <t>Tramitació d'Emergència
     (art. 120 LCSP)</t>
  </si>
  <si>
    <t>Total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</si>
  <si>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</si>
  <si>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</si>
  <si>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</si>
  <si>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TOTALS per procediment</t>
  </si>
  <si>
    <t>Tipus de contracte</t>
  </si>
  <si>
    <t>TOTALS per tipus contracte</t>
  </si>
  <si>
    <t>Nombre Total Contractes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</si>
  <si>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</si>
  <si>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</si>
  <si>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% total import</t>
  </si>
  <si>
    <t>Menors dins Autorització Genèrica de despesa</t>
  </si>
  <si>
    <t xml:space="preserve">SEGON TRIMESTRE:     </t>
  </si>
  <si>
    <t>1 d'abril a 30 de juny de 2023</t>
  </si>
  <si>
    <t>Dades extretes a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</si>
  <si>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</si>
  <si>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t>* Menors derivats Autorització Genèrica de despesa</t>
  </si>
  <si>
    <t xml:space="preserve">TERCER TRIMESTRE:     </t>
  </si>
  <si>
    <t>1 de juliol a 30 de setembre de 2023</t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</si>
  <si>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</si>
  <si>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</si>
  <si>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 xml:space="preserve">QUART TRIMESTRE:     </t>
  </si>
  <si>
    <t>1 d'octubre a 31 de desembre de 2023</t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</si>
  <si>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</si>
  <si>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RESUM DE LA CONTRACTACIÓ  ANUAL</t>
  </si>
  <si>
    <t>ANY 2022</t>
  </si>
  <si>
    <t>1 de gener a 31 de desembre de 2023</t>
  </si>
  <si>
    <t>Preu net
(sense IVA)</t>
  </si>
  <si>
    <t>Total preu
(amb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</si>
</sst>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9.8000000000000007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21-BE46-9E68-C9262F9E7633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21-BE46-9E68-C9262F9E7633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21-BE46-9E68-C9262F9E7633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21-BE46-9E68-C9262F9E7633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21-BE46-9E68-C9262F9E7633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21-BE46-9E68-C9262F9E7633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21-BE46-9E68-C9262F9E7633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21-BE46-9E68-C9262F9E7633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21-BE46-9E68-C9262F9E7633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21-BE46-9E68-C9262F9E76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521-BE46-9E68-C9262F9E7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FE-EA44-8403-DE4311A7AC8D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FE-EA44-8403-DE4311A7AC8D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FE-EA44-8403-DE4311A7AC8D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FE-EA44-8403-DE4311A7AC8D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FE-EA44-8403-DE4311A7AC8D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FE-EA44-8403-DE4311A7AC8D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FE-EA44-8403-DE4311A7AC8D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FE-EA44-8403-DE4311A7AC8D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FE-EA44-8403-DE4311A7AC8D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FE-EA44-8403-DE4311A7AC8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205400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FE-EA44-8403-DE4311A7AC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8-3E4F-9DB6-E0327392EDE9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8-3E4F-9DB6-E0327392EDE9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8-3E4F-9DB6-E0327392EDE9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8-3E4F-9DB6-E0327392EDE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68-3E4F-9DB6-E0327392ED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3F-C34A-B9FA-B7FDCE3331B1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3F-C34A-B9FA-B7FDCE3331B1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3F-C34A-B9FA-B7FDCE3331B1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3F-C34A-B9FA-B7FDCE3331B1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3F-C34A-B9FA-B7FDCE3331B1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3F-C34A-B9FA-B7FDCE3331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205400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E3F-C34A-B9FA-B7FDCE3331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Normal="100" workbookViewId="0">
      <selection activeCell="B8" sqref="B8"/>
    </sheetView>
  </sheetViews>
  <sheetFormatPr defaultColWidth="9.1796875" defaultRowHeight="14.5" x14ac:dyDescent="0.35"/>
  <cols>
    <col min="1" max="1" width="26.1796875" style="26" customWidth="1"/>
    <col min="2" max="2" width="11.45312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7265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7265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7265625" style="26" customWidth="1"/>
    <col min="20" max="20" width="19.45312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7265625" style="26" customWidth="1"/>
    <col min="29" max="29" width="18.1796875" style="26" customWidth="1"/>
    <col min="30" max="30" width="18.7265625" style="26" customWidth="1"/>
    <col min="31" max="31" width="10.7265625" style="26" customWidth="1"/>
    <col min="32" max="16384" width="9.17968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5">
      <c r="B4" s="25"/>
      <c r="H4" s="25"/>
      <c r="N4" s="25"/>
    </row>
    <row r="5" spans="1:31" s="24" customFormat="1" ht="30.75" customHeight="1" x14ac:dyDescent="0.35">
      <c r="A5" s="27" t="s">
        <v>0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1</v>
      </c>
      <c r="B7" s="30" t="s">
        <v>2</v>
      </c>
      <c r="C7" s="31"/>
      <c r="D7" s="31"/>
      <c r="E7" s="31"/>
      <c r="F7" s="31"/>
      <c r="H7" s="69"/>
      <c r="I7" s="95" t="s">
        <v>3</v>
      </c>
      <c r="J7" s="85">
        <v>45245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4</v>
      </c>
      <c r="B8" s="23" t="s">
        <v>5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30" customHeight="1" thickBot="1" x14ac:dyDescent="0.4">
      <c r="A11" s="113" t="s">
        <v>7</v>
      </c>
      <c r="B11" s="125" t="s">
        <v>8</v>
      </c>
      <c r="C11" s="126"/>
      <c r="D11" s="126"/>
      <c r="E11" s="126"/>
      <c r="F11" s="127"/>
      <c r="G11" s="128" t="s">
        <v>9</v>
      </c>
      <c r="H11" s="129"/>
      <c r="I11" s="129"/>
      <c r="J11" s="129"/>
      <c r="K11" s="130"/>
      <c r="L11" s="99" t="s">
        <v>10</v>
      </c>
      <c r="M11" s="100"/>
      <c r="N11" s="100"/>
      <c r="O11" s="100"/>
      <c r="P11" s="100"/>
      <c r="Q11" s="131" t="s">
        <v>11</v>
      </c>
      <c r="R11" s="132"/>
      <c r="S11" s="132"/>
      <c r="T11" s="132"/>
      <c r="U11" s="133"/>
      <c r="V11" s="137" t="s">
        <v>12</v>
      </c>
      <c r="W11" s="138"/>
      <c r="X11" s="138"/>
      <c r="Y11" s="138"/>
      <c r="Z11" s="139"/>
      <c r="AA11" s="134" t="s">
        <v>13</v>
      </c>
      <c r="AB11" s="135"/>
      <c r="AC11" s="135"/>
      <c r="AD11" s="135"/>
      <c r="AE11" s="136"/>
    </row>
    <row r="12" spans="1:31" ht="39" customHeight="1" thickBot="1" x14ac:dyDescent="0.4">
      <c r="A12" s="114"/>
      <c r="B12" s="32" t="s">
        <v>14</v>
      </c>
      <c r="C12" s="33" t="s">
        <v>15</v>
      </c>
      <c r="D12" s="34" t="s">
        <v>16</v>
      </c>
      <c r="E12" s="35" t="s">
        <v>17</v>
      </c>
      <c r="F12" s="36" t="s">
        <v>18</v>
      </c>
      <c r="G12" s="37" t="s">
        <v>14</v>
      </c>
      <c r="H12" s="33" t="s">
        <v>15</v>
      </c>
      <c r="I12" s="34" t="s">
        <v>16</v>
      </c>
      <c r="J12" s="35" t="s">
        <v>19</v>
      </c>
      <c r="K12" s="36" t="s">
        <v>18</v>
      </c>
      <c r="L12" s="37" t="s">
        <v>14</v>
      </c>
      <c r="M12" s="33" t="s">
        <v>15</v>
      </c>
      <c r="N12" s="34" t="s">
        <v>16</v>
      </c>
      <c r="O12" s="35" t="s">
        <v>20</v>
      </c>
      <c r="P12" s="36" t="s">
        <v>18</v>
      </c>
      <c r="Q12" s="37" t="s">
        <v>14</v>
      </c>
      <c r="R12" s="33" t="s">
        <v>15</v>
      </c>
      <c r="S12" s="34" t="s">
        <v>21</v>
      </c>
      <c r="T12" s="35" t="s">
        <v>19</v>
      </c>
      <c r="U12" s="38" t="s">
        <v>18</v>
      </c>
      <c r="V12" s="32" t="s">
        <v>14</v>
      </c>
      <c r="W12" s="33" t="s">
        <v>15</v>
      </c>
      <c r="X12" s="34" t="s">
        <v>21</v>
      </c>
      <c r="Y12" s="35" t="s">
        <v>19</v>
      </c>
      <c r="Z12" s="36" t="s">
        <v>18</v>
      </c>
      <c r="AA12" s="32" t="s">
        <v>14</v>
      </c>
      <c r="AB12" s="33" t="s">
        <v>15</v>
      </c>
      <c r="AC12" s="34" t="s">
        <v>21</v>
      </c>
      <c r="AD12" s="35" t="s">
        <v>19</v>
      </c>
      <c r="AE12" s="36" t="s">
        <v>18</v>
      </c>
    </row>
    <row r="13" spans="1:31" s="40" customFormat="1" ht="36" customHeight="1" x14ac:dyDescent="0.35">
      <c r="A13" s="39" t="s">
        <v>22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5">
      <c r="A14" s="41" t="s">
        <v>23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24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27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17</v>
      </c>
      <c r="H20" s="62">
        <f t="shared" si="2"/>
        <v>1</v>
      </c>
      <c r="I20" s="65">
        <v>120901.84</v>
      </c>
      <c r="J20" s="66">
        <v>143000</v>
      </c>
      <c r="K20" s="63">
        <f t="shared" si="3"/>
        <v>1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15" hidden="1" customHeight="1" x14ac:dyDescent="0.35">
      <c r="A21" s="89" t="s">
        <v>30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15" customHeight="1" x14ac:dyDescent="0.35">
      <c r="A22" s="76" t="s">
        <v>31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.15" customHeight="1" x14ac:dyDescent="0.35">
      <c r="A23" s="88" t="s">
        <v>32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33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4">
      <c r="A25" s="78" t="s">
        <v>34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17</v>
      </c>
      <c r="H25" s="17">
        <f t="shared" si="12"/>
        <v>1</v>
      </c>
      <c r="I25" s="18">
        <f t="shared" si="12"/>
        <v>120901.84</v>
      </c>
      <c r="J25" s="18">
        <f t="shared" si="12"/>
        <v>143000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399999999999999" customHeight="1" x14ac:dyDescent="0.35">
      <c r="B26" s="25"/>
      <c r="H26" s="25"/>
      <c r="N26" s="25"/>
    </row>
    <row r="27" spans="1:31" s="47" customFormat="1" ht="34.15" hidden="1" customHeight="1" x14ac:dyDescent="0.35">
      <c r="A27" s="119" t="s">
        <v>35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5">
      <c r="A28" s="120" t="s">
        <v>36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15" t="s">
        <v>37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6" t="s">
        <v>7</v>
      </c>
      <c r="B31" s="101" t="s">
        <v>38</v>
      </c>
      <c r="C31" s="102"/>
      <c r="D31" s="102"/>
      <c r="E31" s="102"/>
      <c r="F31" s="103"/>
      <c r="G31" s="24"/>
      <c r="J31" s="107" t="s">
        <v>39</v>
      </c>
      <c r="K31" s="108"/>
      <c r="L31" s="101" t="s">
        <v>40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65" customHeight="1" thickBot="1" x14ac:dyDescent="0.4">
      <c r="A33" s="98"/>
      <c r="B33" s="52" t="s">
        <v>41</v>
      </c>
      <c r="C33" s="33" t="s">
        <v>15</v>
      </c>
      <c r="D33" s="34" t="s">
        <v>42</v>
      </c>
      <c r="E33" s="35" t="s">
        <v>43</v>
      </c>
      <c r="F33" s="53" t="s">
        <v>44</v>
      </c>
      <c r="J33" s="111"/>
      <c r="K33" s="112"/>
      <c r="L33" s="52" t="s">
        <v>41</v>
      </c>
      <c r="M33" s="33" t="s">
        <v>15</v>
      </c>
      <c r="N33" s="34" t="s">
        <v>42</v>
      </c>
      <c r="O33" s="35" t="s">
        <v>43</v>
      </c>
      <c r="P33" s="53" t="s">
        <v>44</v>
      </c>
    </row>
    <row r="34" spans="1:33" s="24" customFormat="1" ht="30" customHeight="1" x14ac:dyDescent="0.35">
      <c r="A34" s="39" t="s">
        <v>22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4" t="s">
        <v>8</v>
      </c>
      <c r="K34" s="145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23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0" t="s">
        <v>9</v>
      </c>
      <c r="K35" s="141"/>
      <c r="L35" s="57">
        <f>G25</f>
        <v>17</v>
      </c>
      <c r="M35" s="8">
        <f t="shared" si="18"/>
        <v>1</v>
      </c>
      <c r="N35" s="58">
        <f>I25</f>
        <v>120901.84</v>
      </c>
      <c r="O35" s="58">
        <f>J25</f>
        <v>143000</v>
      </c>
      <c r="P35" s="56">
        <f t="shared" si="19"/>
        <v>1</v>
      </c>
    </row>
    <row r="36" spans="1:33" ht="30" customHeight="1" x14ac:dyDescent="0.35">
      <c r="A36" s="41" t="s">
        <v>24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40" t="s">
        <v>10</v>
      </c>
      <c r="K36" s="141"/>
      <c r="L36" s="57">
        <f>L25</f>
        <v>0</v>
      </c>
      <c r="M36" s="8" t="str">
        <f t="shared" si="18"/>
        <v/>
      </c>
      <c r="N36" s="58">
        <f>N25</f>
        <v>0</v>
      </c>
      <c r="O36" s="58">
        <f>O25</f>
        <v>0</v>
      </c>
      <c r="P36" s="56" t="str">
        <f t="shared" si="1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25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40" t="s">
        <v>11</v>
      </c>
      <c r="K37" s="141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26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40" t="s">
        <v>12</v>
      </c>
      <c r="K38" s="141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27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40" t="s">
        <v>13</v>
      </c>
      <c r="K39" s="141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142" t="s">
        <v>34</v>
      </c>
      <c r="K40" s="143"/>
      <c r="L40" s="79">
        <f>SUM(L34:L39)</f>
        <v>17</v>
      </c>
      <c r="M40" s="17">
        <f>SUM(M34:M39)</f>
        <v>1</v>
      </c>
      <c r="N40" s="80">
        <f>SUM(N34:N39)</f>
        <v>120901.84</v>
      </c>
      <c r="O40" s="81">
        <f>SUM(O34:O39)</f>
        <v>143000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17</v>
      </c>
      <c r="C41" s="8">
        <f t="shared" si="14"/>
        <v>1</v>
      </c>
      <c r="D41" s="13">
        <f t="shared" si="15"/>
        <v>120901.84</v>
      </c>
      <c r="E41" s="14">
        <f t="shared" si="16"/>
        <v>143000</v>
      </c>
      <c r="F41" s="21">
        <f t="shared" si="1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5">
      <c r="A42" s="89" t="s">
        <v>45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31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32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33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34</v>
      </c>
      <c r="B46" s="16">
        <f>SUM(B34:B45)</f>
        <v>17</v>
      </c>
      <c r="C46" s="17">
        <f>SUM(C34:C45)</f>
        <v>1</v>
      </c>
      <c r="D46" s="18">
        <f>SUM(D34:D45)</f>
        <v>120901.84</v>
      </c>
      <c r="E46" s="18">
        <f>SUM(E34:E45)</f>
        <v>143000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2.9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A0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workbookViewId="0">
      <selection activeCell="J8" sqref="J8"/>
    </sheetView>
  </sheetViews>
  <sheetFormatPr defaultColWidth="9.1796875" defaultRowHeight="14.5" x14ac:dyDescent="0.35"/>
  <cols>
    <col min="1" max="1" width="26.1796875" style="26" customWidth="1"/>
    <col min="2" max="2" width="11.45312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7265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7265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7265625" style="26" customWidth="1"/>
    <col min="20" max="20" width="19.45312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7265625" style="26" customWidth="1"/>
    <col min="29" max="29" width="18.1796875" style="26" customWidth="1"/>
    <col min="30" max="30" width="18.7265625" style="26" customWidth="1"/>
    <col min="31" max="31" width="10.7265625" style="26" customWidth="1"/>
    <col min="32" max="16384" width="9.17968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35">
      <c r="B4" s="25"/>
      <c r="H4" s="25"/>
      <c r="N4" s="25"/>
    </row>
    <row r="5" spans="1:31" s="24" customFormat="1" ht="30.75" customHeight="1" x14ac:dyDescent="0.35">
      <c r="A5" s="27" t="s">
        <v>0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46</v>
      </c>
      <c r="B7" s="30" t="s">
        <v>47</v>
      </c>
      <c r="C7" s="31"/>
      <c r="D7" s="31"/>
      <c r="E7" s="31"/>
      <c r="F7" s="31"/>
      <c r="H7" s="69"/>
      <c r="I7" s="84" t="s">
        <v>48</v>
      </c>
      <c r="J7" s="85">
        <v>45245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4</v>
      </c>
      <c r="B8" s="87" t="str">
        <f>'CONTRACTACIO 1r TR 2023'!B8</f>
        <v xml:space="preserve">Associació Red de Juderías de España, Caminos de Sefarad 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30" customHeight="1" thickBot="1" x14ac:dyDescent="0.4">
      <c r="A11" s="113" t="s">
        <v>7</v>
      </c>
      <c r="B11" s="125" t="s">
        <v>8</v>
      </c>
      <c r="C11" s="126"/>
      <c r="D11" s="126"/>
      <c r="E11" s="126"/>
      <c r="F11" s="127"/>
      <c r="G11" s="128" t="s">
        <v>9</v>
      </c>
      <c r="H11" s="129"/>
      <c r="I11" s="129"/>
      <c r="J11" s="129"/>
      <c r="K11" s="130"/>
      <c r="L11" s="99" t="s">
        <v>10</v>
      </c>
      <c r="M11" s="100"/>
      <c r="N11" s="100"/>
      <c r="O11" s="100"/>
      <c r="P11" s="100"/>
      <c r="Q11" s="131" t="s">
        <v>11</v>
      </c>
      <c r="R11" s="132"/>
      <c r="S11" s="132"/>
      <c r="T11" s="132"/>
      <c r="U11" s="133"/>
      <c r="V11" s="137" t="s">
        <v>12</v>
      </c>
      <c r="W11" s="138"/>
      <c r="X11" s="138"/>
      <c r="Y11" s="138"/>
      <c r="Z11" s="139"/>
      <c r="AA11" s="134" t="s">
        <v>13</v>
      </c>
      <c r="AB11" s="135"/>
      <c r="AC11" s="135"/>
      <c r="AD11" s="135"/>
      <c r="AE11" s="136"/>
    </row>
    <row r="12" spans="1:31" ht="39" customHeight="1" thickBot="1" x14ac:dyDescent="0.4">
      <c r="A12" s="114"/>
      <c r="B12" s="32" t="s">
        <v>14</v>
      </c>
      <c r="C12" s="33" t="s">
        <v>15</v>
      </c>
      <c r="D12" s="34" t="s">
        <v>16</v>
      </c>
      <c r="E12" s="35" t="s">
        <v>17</v>
      </c>
      <c r="F12" s="36" t="s">
        <v>18</v>
      </c>
      <c r="G12" s="37" t="s">
        <v>14</v>
      </c>
      <c r="H12" s="33" t="s">
        <v>15</v>
      </c>
      <c r="I12" s="34" t="s">
        <v>16</v>
      </c>
      <c r="J12" s="35" t="s">
        <v>19</v>
      </c>
      <c r="K12" s="36" t="s">
        <v>18</v>
      </c>
      <c r="L12" s="37" t="s">
        <v>14</v>
      </c>
      <c r="M12" s="33" t="s">
        <v>15</v>
      </c>
      <c r="N12" s="34" t="s">
        <v>16</v>
      </c>
      <c r="O12" s="35" t="s">
        <v>20</v>
      </c>
      <c r="P12" s="36" t="s">
        <v>18</v>
      </c>
      <c r="Q12" s="37" t="s">
        <v>14</v>
      </c>
      <c r="R12" s="33" t="s">
        <v>15</v>
      </c>
      <c r="S12" s="34" t="s">
        <v>21</v>
      </c>
      <c r="T12" s="35" t="s">
        <v>19</v>
      </c>
      <c r="U12" s="38" t="s">
        <v>18</v>
      </c>
      <c r="V12" s="32" t="s">
        <v>14</v>
      </c>
      <c r="W12" s="33" t="s">
        <v>15</v>
      </c>
      <c r="X12" s="34" t="s">
        <v>21</v>
      </c>
      <c r="Y12" s="35" t="s">
        <v>19</v>
      </c>
      <c r="Z12" s="36" t="s">
        <v>18</v>
      </c>
      <c r="AA12" s="32" t="s">
        <v>14</v>
      </c>
      <c r="AB12" s="33" t="s">
        <v>15</v>
      </c>
      <c r="AC12" s="34" t="s">
        <v>21</v>
      </c>
      <c r="AD12" s="35" t="s">
        <v>19</v>
      </c>
      <c r="AE12" s="36" t="s">
        <v>18</v>
      </c>
    </row>
    <row r="13" spans="1:31" s="40" customFormat="1" ht="36" customHeight="1" x14ac:dyDescent="0.35">
      <c r="A13" s="39" t="s">
        <v>22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5">
      <c r="A14" s="41" t="s">
        <v>23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24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27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5</v>
      </c>
      <c r="H20" s="62">
        <f t="shared" si="2"/>
        <v>1</v>
      </c>
      <c r="I20" s="65">
        <v>26446.32</v>
      </c>
      <c r="J20" s="66">
        <v>32000</v>
      </c>
      <c r="K20" s="21">
        <f t="shared" si="3"/>
        <v>1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15" hidden="1" customHeight="1" x14ac:dyDescent="0.35">
      <c r="A21" s="44" t="s">
        <v>49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15" customHeight="1" x14ac:dyDescent="0.35">
      <c r="A22" s="76" t="s">
        <v>31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.15" customHeight="1" x14ac:dyDescent="0.35">
      <c r="A23" s="88" t="s">
        <v>32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33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4">
      <c r="A25" s="78" t="s">
        <v>34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5</v>
      </c>
      <c r="H25" s="17">
        <f t="shared" si="32"/>
        <v>1</v>
      </c>
      <c r="I25" s="18">
        <f t="shared" si="32"/>
        <v>26446.32</v>
      </c>
      <c r="J25" s="18">
        <f t="shared" si="32"/>
        <v>32000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15" hidden="1" customHeight="1" x14ac:dyDescent="0.35">
      <c r="A27" s="11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5">
      <c r="A28" s="121" t="str">
        <f>'CONTRACTACIO 1r TR 2023'!A28:Q28</f>
        <v>https://bcnroc.ajuntament.barcelona.cat/jspui/bitstream/11703/128073/5/GM_pressupost-general_2023.pdf#page=269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15" t="s">
        <v>37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6" t="s">
        <v>7</v>
      </c>
      <c r="B31" s="101" t="s">
        <v>38</v>
      </c>
      <c r="C31" s="102"/>
      <c r="D31" s="102"/>
      <c r="E31" s="102"/>
      <c r="F31" s="103"/>
      <c r="G31" s="24"/>
      <c r="J31" s="107" t="s">
        <v>39</v>
      </c>
      <c r="K31" s="108"/>
      <c r="L31" s="101" t="s">
        <v>40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7"/>
      <c r="B32" s="104"/>
      <c r="C32" s="105"/>
      <c r="D32" s="105"/>
      <c r="E32" s="105"/>
      <c r="F32" s="106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65" customHeight="1" thickBot="1" x14ac:dyDescent="0.4">
      <c r="A33" s="98"/>
      <c r="B33" s="52" t="s">
        <v>41</v>
      </c>
      <c r="C33" s="33" t="s">
        <v>15</v>
      </c>
      <c r="D33" s="34" t="s">
        <v>42</v>
      </c>
      <c r="E33" s="35" t="s">
        <v>43</v>
      </c>
      <c r="F33" s="53" t="s">
        <v>44</v>
      </c>
      <c r="J33" s="111"/>
      <c r="K33" s="112"/>
      <c r="L33" s="52" t="s">
        <v>41</v>
      </c>
      <c r="M33" s="33" t="s">
        <v>15</v>
      </c>
      <c r="N33" s="34" t="s">
        <v>42</v>
      </c>
      <c r="O33" s="35" t="s">
        <v>43</v>
      </c>
      <c r="P33" s="53" t="s">
        <v>44</v>
      </c>
    </row>
    <row r="34" spans="1:33" s="24" customFormat="1" ht="30" customHeight="1" x14ac:dyDescent="0.35">
      <c r="A34" s="39" t="s">
        <v>22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4" t="s">
        <v>8</v>
      </c>
      <c r="K34" s="145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5">
      <c r="A35" s="41" t="s">
        <v>23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0" t="s">
        <v>9</v>
      </c>
      <c r="K35" s="141"/>
      <c r="L35" s="57">
        <f>G25</f>
        <v>5</v>
      </c>
      <c r="M35" s="8">
        <f t="shared" si="38"/>
        <v>1</v>
      </c>
      <c r="N35" s="58">
        <f>I25</f>
        <v>26446.32</v>
      </c>
      <c r="O35" s="58">
        <f>J25</f>
        <v>32000</v>
      </c>
      <c r="P35" s="56">
        <f t="shared" si="39"/>
        <v>1</v>
      </c>
    </row>
    <row r="36" spans="1:33" ht="30" customHeight="1" x14ac:dyDescent="0.35">
      <c r="A36" s="41" t="s">
        <v>24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40" t="s">
        <v>10</v>
      </c>
      <c r="K36" s="141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25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40" t="s">
        <v>11</v>
      </c>
      <c r="K37" s="141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26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40" t="s">
        <v>12</v>
      </c>
      <c r="K38" s="141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27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40" t="s">
        <v>13</v>
      </c>
      <c r="K39" s="141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2" t="s">
        <v>34</v>
      </c>
      <c r="K40" s="143"/>
      <c r="L40" s="79">
        <f>SUM(L34:L39)</f>
        <v>5</v>
      </c>
      <c r="M40" s="17">
        <f>SUM(M34:M39)</f>
        <v>1</v>
      </c>
      <c r="N40" s="80">
        <f>SUM(N34:N39)</f>
        <v>26446.32</v>
      </c>
      <c r="O40" s="81">
        <f>SUM(O34:O39)</f>
        <v>32000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5</v>
      </c>
      <c r="C41" s="8">
        <f t="shared" si="34"/>
        <v>1</v>
      </c>
      <c r="D41" s="13">
        <f t="shared" si="35"/>
        <v>26446.32</v>
      </c>
      <c r="E41" s="14">
        <f t="shared" si="36"/>
        <v>32000</v>
      </c>
      <c r="F41" s="21">
        <f t="shared" si="3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5">
      <c r="A42" s="44" t="s">
        <v>50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31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32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33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34</v>
      </c>
      <c r="B46" s="16">
        <f>SUM(B34:B45)</f>
        <v>5</v>
      </c>
      <c r="C46" s="17">
        <f>SUM(C34:C45)</f>
        <v>1</v>
      </c>
      <c r="D46" s="18">
        <f>SUM(D34:D45)</f>
        <v>26446.32</v>
      </c>
      <c r="E46" s="18">
        <f>SUM(E34:E45)</f>
        <v>32000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2.9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80" zoomScaleNormal="80" workbookViewId="0">
      <selection activeCell="G20" sqref="G20"/>
    </sheetView>
  </sheetViews>
  <sheetFormatPr defaultColWidth="9.1796875" defaultRowHeight="14.5" x14ac:dyDescent="0.35"/>
  <cols>
    <col min="1" max="1" width="26.1796875" style="26" customWidth="1"/>
    <col min="2" max="2" width="11.45312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7265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7265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7265625" style="26" customWidth="1"/>
    <col min="20" max="20" width="19.45312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7265625" style="26" customWidth="1"/>
    <col min="29" max="29" width="18.1796875" style="26" customWidth="1"/>
    <col min="30" max="30" width="18.7265625" style="26" customWidth="1"/>
    <col min="31" max="31" width="10.7265625" style="26" customWidth="1"/>
    <col min="32" max="16384" width="9.17968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35">
      <c r="B4" s="25"/>
      <c r="H4" s="25"/>
      <c r="N4" s="25"/>
    </row>
    <row r="5" spans="1:31" s="24" customFormat="1" ht="30.75" customHeight="1" x14ac:dyDescent="0.35">
      <c r="A5" s="27" t="s">
        <v>0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51</v>
      </c>
      <c r="B7" s="30" t="s">
        <v>52</v>
      </c>
      <c r="C7" s="31"/>
      <c r="D7" s="31"/>
      <c r="E7" s="31"/>
      <c r="F7" s="31"/>
      <c r="H7" s="69"/>
      <c r="I7" s="84" t="s">
        <v>48</v>
      </c>
      <c r="J7" s="85">
        <v>45245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4</v>
      </c>
      <c r="B8" s="87" t="str">
        <f>'CONTRACTACIO 1r TR 2023'!B8</f>
        <v xml:space="preserve">Associació Red de Juderías de España, Caminos de Sefarad 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30" customHeight="1" thickBot="1" x14ac:dyDescent="0.4">
      <c r="A11" s="113" t="s">
        <v>7</v>
      </c>
      <c r="B11" s="125" t="s">
        <v>8</v>
      </c>
      <c r="C11" s="126"/>
      <c r="D11" s="126"/>
      <c r="E11" s="126"/>
      <c r="F11" s="127"/>
      <c r="G11" s="128" t="s">
        <v>9</v>
      </c>
      <c r="H11" s="129"/>
      <c r="I11" s="129"/>
      <c r="J11" s="129"/>
      <c r="K11" s="130"/>
      <c r="L11" s="99" t="s">
        <v>10</v>
      </c>
      <c r="M11" s="100"/>
      <c r="N11" s="100"/>
      <c r="O11" s="100"/>
      <c r="P11" s="100"/>
      <c r="Q11" s="131" t="s">
        <v>11</v>
      </c>
      <c r="R11" s="132"/>
      <c r="S11" s="132"/>
      <c r="T11" s="132"/>
      <c r="U11" s="133"/>
      <c r="V11" s="137" t="s">
        <v>12</v>
      </c>
      <c r="W11" s="138"/>
      <c r="X11" s="138"/>
      <c r="Y11" s="138"/>
      <c r="Z11" s="139"/>
      <c r="AA11" s="134" t="s">
        <v>13</v>
      </c>
      <c r="AB11" s="135"/>
      <c r="AC11" s="135"/>
      <c r="AD11" s="135"/>
      <c r="AE11" s="136"/>
    </row>
    <row r="12" spans="1:31" ht="39" customHeight="1" thickBot="1" x14ac:dyDescent="0.4">
      <c r="A12" s="114"/>
      <c r="B12" s="32" t="s">
        <v>14</v>
      </c>
      <c r="C12" s="33" t="s">
        <v>15</v>
      </c>
      <c r="D12" s="34" t="s">
        <v>53</v>
      </c>
      <c r="E12" s="35" t="s">
        <v>17</v>
      </c>
      <c r="F12" s="36" t="s">
        <v>18</v>
      </c>
      <c r="G12" s="37" t="s">
        <v>14</v>
      </c>
      <c r="H12" s="33" t="s">
        <v>15</v>
      </c>
      <c r="I12" s="34" t="s">
        <v>16</v>
      </c>
      <c r="J12" s="35" t="s">
        <v>19</v>
      </c>
      <c r="K12" s="36" t="s">
        <v>18</v>
      </c>
      <c r="L12" s="37" t="s">
        <v>14</v>
      </c>
      <c r="M12" s="33" t="s">
        <v>15</v>
      </c>
      <c r="N12" s="34" t="s">
        <v>16</v>
      </c>
      <c r="O12" s="35" t="s">
        <v>20</v>
      </c>
      <c r="P12" s="36" t="s">
        <v>18</v>
      </c>
      <c r="Q12" s="37" t="s">
        <v>14</v>
      </c>
      <c r="R12" s="33" t="s">
        <v>15</v>
      </c>
      <c r="S12" s="34" t="s">
        <v>21</v>
      </c>
      <c r="T12" s="35" t="s">
        <v>19</v>
      </c>
      <c r="U12" s="38" t="s">
        <v>18</v>
      </c>
      <c r="V12" s="32" t="s">
        <v>14</v>
      </c>
      <c r="W12" s="33" t="s">
        <v>15</v>
      </c>
      <c r="X12" s="34" t="s">
        <v>21</v>
      </c>
      <c r="Y12" s="35" t="s">
        <v>19</v>
      </c>
      <c r="Z12" s="36" t="s">
        <v>18</v>
      </c>
      <c r="AA12" s="32" t="s">
        <v>14</v>
      </c>
      <c r="AB12" s="33" t="s">
        <v>15</v>
      </c>
      <c r="AC12" s="34" t="s">
        <v>21</v>
      </c>
      <c r="AD12" s="35" t="s">
        <v>19</v>
      </c>
      <c r="AE12" s="36" t="s">
        <v>18</v>
      </c>
    </row>
    <row r="13" spans="1:31" s="40" customFormat="1" ht="36" customHeight="1" x14ac:dyDescent="0.35">
      <c r="A13" s="39" t="s">
        <v>22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5">
      <c r="A14" s="41" t="s">
        <v>23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24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27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5</v>
      </c>
      <c r="H20" s="62">
        <f t="shared" si="2"/>
        <v>1</v>
      </c>
      <c r="I20" s="65">
        <v>17966.939999999999</v>
      </c>
      <c r="J20" s="66">
        <v>20900</v>
      </c>
      <c r="K20" s="63">
        <f t="shared" si="3"/>
        <v>1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.15" hidden="1" customHeight="1" x14ac:dyDescent="0.35">
      <c r="A21" s="44" t="s">
        <v>54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.15" customHeight="1" x14ac:dyDescent="0.35">
      <c r="A22" s="76" t="s">
        <v>31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.15" customHeight="1" x14ac:dyDescent="0.35">
      <c r="A23" s="88" t="s">
        <v>32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33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4">
      <c r="A25" s="78" t="s">
        <v>34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5</v>
      </c>
      <c r="H25" s="17">
        <f t="shared" si="22"/>
        <v>1</v>
      </c>
      <c r="I25" s="18">
        <f t="shared" si="22"/>
        <v>17966.939999999999</v>
      </c>
      <c r="J25" s="18">
        <f t="shared" si="22"/>
        <v>20900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15" hidden="1" customHeight="1" x14ac:dyDescent="0.35">
      <c r="A27" s="11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5">
      <c r="A28" s="121" t="str">
        <f>'CONTRACTACIO 1r TR 2023'!A28:Q28</f>
        <v>https://bcnroc.ajuntament.barcelona.cat/jspui/bitstream/11703/128073/5/GM_pressupost-general_2023.pdf#page=269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15" t="s">
        <v>37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6" t="s">
        <v>7</v>
      </c>
      <c r="B31" s="101" t="s">
        <v>38</v>
      </c>
      <c r="C31" s="102"/>
      <c r="D31" s="102"/>
      <c r="E31" s="102"/>
      <c r="F31" s="103"/>
      <c r="G31" s="24"/>
      <c r="J31" s="107" t="s">
        <v>39</v>
      </c>
      <c r="K31" s="108"/>
      <c r="L31" s="101" t="s">
        <v>40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65" customHeight="1" thickBot="1" x14ac:dyDescent="0.4">
      <c r="A33" s="98"/>
      <c r="B33" s="52" t="s">
        <v>41</v>
      </c>
      <c r="C33" s="33" t="s">
        <v>15</v>
      </c>
      <c r="D33" s="34" t="s">
        <v>42</v>
      </c>
      <c r="E33" s="35" t="s">
        <v>43</v>
      </c>
      <c r="F33" s="53" t="s">
        <v>44</v>
      </c>
      <c r="J33" s="111"/>
      <c r="K33" s="112"/>
      <c r="L33" s="52" t="s">
        <v>41</v>
      </c>
      <c r="M33" s="33" t="s">
        <v>15</v>
      </c>
      <c r="N33" s="34" t="s">
        <v>42</v>
      </c>
      <c r="O33" s="35" t="s">
        <v>43</v>
      </c>
      <c r="P33" s="53" t="s">
        <v>44</v>
      </c>
    </row>
    <row r="34" spans="1:33" s="24" customFormat="1" ht="30" customHeight="1" x14ac:dyDescent="0.35">
      <c r="A34" s="39" t="s">
        <v>22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4" t="s">
        <v>8</v>
      </c>
      <c r="K34" s="145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5">
      <c r="A35" s="41" t="s">
        <v>23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0" t="s">
        <v>9</v>
      </c>
      <c r="K35" s="141"/>
      <c r="L35" s="57">
        <f>G25</f>
        <v>5</v>
      </c>
      <c r="M35" s="8">
        <f>IF(L35,L35/$L$40,"")</f>
        <v>1</v>
      </c>
      <c r="N35" s="58">
        <f>I25</f>
        <v>17966.939999999999</v>
      </c>
      <c r="O35" s="58">
        <f>J25</f>
        <v>20900</v>
      </c>
      <c r="P35" s="56">
        <f>IF(O35,O35/$O$40,"")</f>
        <v>1</v>
      </c>
    </row>
    <row r="36" spans="1:33" ht="30" customHeight="1" x14ac:dyDescent="0.35">
      <c r="A36" s="41" t="s">
        <v>24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40" t="s">
        <v>10</v>
      </c>
      <c r="K36" s="141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25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40" t="s">
        <v>11</v>
      </c>
      <c r="K37" s="141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26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40" t="s">
        <v>12</v>
      </c>
      <c r="K38" s="141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27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40" t="s">
        <v>13</v>
      </c>
      <c r="K39" s="141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2" t="s">
        <v>34</v>
      </c>
      <c r="K40" s="143"/>
      <c r="L40" s="79">
        <f>SUM(L34:L39)</f>
        <v>5</v>
      </c>
      <c r="M40" s="17">
        <f>SUM(M34:M39)</f>
        <v>1</v>
      </c>
      <c r="N40" s="80">
        <f>SUM(N34:N39)</f>
        <v>17966.939999999999</v>
      </c>
      <c r="O40" s="81">
        <f>SUM(O34:O39)</f>
        <v>20900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5</v>
      </c>
      <c r="C41" s="8">
        <f t="shared" si="24"/>
        <v>1</v>
      </c>
      <c r="D41" s="13">
        <f t="shared" si="25"/>
        <v>17966.939999999999</v>
      </c>
      <c r="E41" s="14">
        <f t="shared" si="26"/>
        <v>20900</v>
      </c>
      <c r="F41" s="21">
        <f t="shared" si="2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5">
      <c r="A42" s="44" t="s">
        <v>50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31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32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33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34</v>
      </c>
      <c r="B46" s="16">
        <f>SUM(B34:B45)</f>
        <v>5</v>
      </c>
      <c r="C46" s="17">
        <f>SUM(C34:C45)</f>
        <v>1</v>
      </c>
      <c r="D46" s="18">
        <f>SUM(D34:D45)</f>
        <v>17966.939999999999</v>
      </c>
      <c r="E46" s="18">
        <f>SUM(E34:E45)</f>
        <v>20900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2.9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N5" sqref="N5"/>
    </sheetView>
  </sheetViews>
  <sheetFormatPr defaultColWidth="9.1796875" defaultRowHeight="14.5" x14ac:dyDescent="0.35"/>
  <cols>
    <col min="1" max="1" width="26.1796875" style="26" customWidth="1"/>
    <col min="2" max="2" width="11.45312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7265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7265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7265625" style="26" customWidth="1"/>
    <col min="20" max="20" width="19.45312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7265625" style="26" customWidth="1"/>
    <col min="29" max="29" width="18.1796875" style="26" customWidth="1"/>
    <col min="30" max="30" width="18.7265625" style="26" customWidth="1"/>
    <col min="31" max="31" width="10.7265625" style="26" customWidth="1"/>
    <col min="32" max="16384" width="9.17968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35">
      <c r="B4" s="25"/>
      <c r="H4" s="25"/>
      <c r="N4" s="25"/>
    </row>
    <row r="5" spans="1:31" s="24" customFormat="1" ht="30.75" customHeight="1" x14ac:dyDescent="0.35">
      <c r="A5" s="27" t="s">
        <v>0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55</v>
      </c>
      <c r="B7" s="30" t="s">
        <v>56</v>
      </c>
      <c r="C7" s="31"/>
      <c r="D7" s="31"/>
      <c r="E7" s="31"/>
      <c r="F7" s="31"/>
      <c r="H7" s="69"/>
      <c r="I7" s="84" t="s">
        <v>48</v>
      </c>
      <c r="J7" s="85">
        <v>45378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4</v>
      </c>
      <c r="B8" s="87" t="str">
        <f>'CONTRACTACIO 1r TR 2023'!B8</f>
        <v xml:space="preserve">Associació Red de Juderías de España, Caminos de Sefarad 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22" t="s">
        <v>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</row>
    <row r="11" spans="1:31" ht="30" customHeight="1" thickBot="1" x14ac:dyDescent="0.4">
      <c r="A11" s="113" t="s">
        <v>7</v>
      </c>
      <c r="B11" s="125" t="s">
        <v>8</v>
      </c>
      <c r="C11" s="126"/>
      <c r="D11" s="126"/>
      <c r="E11" s="126"/>
      <c r="F11" s="127"/>
      <c r="G11" s="128" t="s">
        <v>9</v>
      </c>
      <c r="H11" s="129"/>
      <c r="I11" s="129"/>
      <c r="J11" s="129"/>
      <c r="K11" s="130"/>
      <c r="L11" s="99" t="s">
        <v>10</v>
      </c>
      <c r="M11" s="100"/>
      <c r="N11" s="100"/>
      <c r="O11" s="100"/>
      <c r="P11" s="100"/>
      <c r="Q11" s="131" t="s">
        <v>11</v>
      </c>
      <c r="R11" s="132"/>
      <c r="S11" s="132"/>
      <c r="T11" s="132"/>
      <c r="U11" s="133"/>
      <c r="V11" s="137" t="s">
        <v>12</v>
      </c>
      <c r="W11" s="138"/>
      <c r="X11" s="138"/>
      <c r="Y11" s="138"/>
      <c r="Z11" s="139"/>
      <c r="AA11" s="134" t="s">
        <v>13</v>
      </c>
      <c r="AB11" s="135"/>
      <c r="AC11" s="135"/>
      <c r="AD11" s="135"/>
      <c r="AE11" s="136"/>
    </row>
    <row r="12" spans="1:31" ht="39" customHeight="1" thickBot="1" x14ac:dyDescent="0.4">
      <c r="A12" s="114"/>
      <c r="B12" s="32" t="s">
        <v>14</v>
      </c>
      <c r="C12" s="33" t="s">
        <v>15</v>
      </c>
      <c r="D12" s="34" t="s">
        <v>57</v>
      </c>
      <c r="E12" s="35" t="s">
        <v>17</v>
      </c>
      <c r="F12" s="36" t="s">
        <v>18</v>
      </c>
      <c r="G12" s="37" t="s">
        <v>14</v>
      </c>
      <c r="H12" s="33" t="s">
        <v>15</v>
      </c>
      <c r="I12" s="34" t="s">
        <v>16</v>
      </c>
      <c r="J12" s="35" t="s">
        <v>19</v>
      </c>
      <c r="K12" s="36" t="s">
        <v>18</v>
      </c>
      <c r="L12" s="37" t="s">
        <v>14</v>
      </c>
      <c r="M12" s="33" t="s">
        <v>15</v>
      </c>
      <c r="N12" s="34" t="s">
        <v>16</v>
      </c>
      <c r="O12" s="35" t="s">
        <v>20</v>
      </c>
      <c r="P12" s="36" t="s">
        <v>18</v>
      </c>
      <c r="Q12" s="37" t="s">
        <v>14</v>
      </c>
      <c r="R12" s="33" t="s">
        <v>15</v>
      </c>
      <c r="S12" s="34" t="s">
        <v>21</v>
      </c>
      <c r="T12" s="35" t="s">
        <v>19</v>
      </c>
      <c r="U12" s="38" t="s">
        <v>18</v>
      </c>
      <c r="V12" s="32" t="s">
        <v>14</v>
      </c>
      <c r="W12" s="33" t="s">
        <v>15</v>
      </c>
      <c r="X12" s="34" t="s">
        <v>21</v>
      </c>
      <c r="Y12" s="35" t="s">
        <v>19</v>
      </c>
      <c r="Z12" s="36" t="s">
        <v>18</v>
      </c>
      <c r="AA12" s="32" t="s">
        <v>14</v>
      </c>
      <c r="AB12" s="33" t="s">
        <v>15</v>
      </c>
      <c r="AC12" s="34" t="s">
        <v>21</v>
      </c>
      <c r="AD12" s="35" t="s">
        <v>19</v>
      </c>
      <c r="AE12" s="36" t="s">
        <v>18</v>
      </c>
    </row>
    <row r="13" spans="1:31" s="40" customFormat="1" ht="36" customHeight="1" x14ac:dyDescent="0.35">
      <c r="A13" s="39" t="s">
        <v>22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5">
      <c r="A14" s="41" t="s">
        <v>23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5">
      <c r="A15" s="41" t="s">
        <v>24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5">
      <c r="A16" s="41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5">
      <c r="A18" s="72" t="s">
        <v>27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</v>
      </c>
      <c r="H20" s="62">
        <f t="shared" si="2"/>
        <v>1</v>
      </c>
      <c r="I20" s="65">
        <v>8099.2</v>
      </c>
      <c r="J20" s="66">
        <v>9500</v>
      </c>
      <c r="K20" s="63">
        <f t="shared" si="3"/>
        <v>1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.15" hidden="1" customHeight="1" x14ac:dyDescent="0.35">
      <c r="A21" s="44" t="s">
        <v>49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.15" customHeight="1" x14ac:dyDescent="0.35">
      <c r="A22" s="76" t="s">
        <v>31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40.15" customHeight="1" x14ac:dyDescent="0.35">
      <c r="A23" s="88" t="s">
        <v>32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33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4">
      <c r="A25" s="78" t="s">
        <v>34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</v>
      </c>
      <c r="H25" s="17">
        <f t="shared" si="30"/>
        <v>1</v>
      </c>
      <c r="I25" s="18">
        <f t="shared" si="30"/>
        <v>8099.2</v>
      </c>
      <c r="J25" s="18">
        <f t="shared" si="30"/>
        <v>9500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15" hidden="1" customHeight="1" x14ac:dyDescent="0.35">
      <c r="A27" s="11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5">
      <c r="A28" s="121" t="str">
        <f>'CONTRACTACIO 1r TR 2023'!A28:Q28</f>
        <v>https://bcnroc.ajuntament.barcelona.cat/jspui/bitstream/11703/128073/5/GM_pressupost-general_2023.pdf#page=269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15" t="s">
        <v>37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6" t="s">
        <v>7</v>
      </c>
      <c r="B31" s="101" t="s">
        <v>38</v>
      </c>
      <c r="C31" s="102"/>
      <c r="D31" s="102"/>
      <c r="E31" s="102"/>
      <c r="F31" s="103"/>
      <c r="G31" s="24"/>
      <c r="J31" s="107" t="s">
        <v>39</v>
      </c>
      <c r="K31" s="108"/>
      <c r="L31" s="101" t="s">
        <v>40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65" customHeight="1" thickBot="1" x14ac:dyDescent="0.4">
      <c r="A33" s="98"/>
      <c r="B33" s="52" t="s">
        <v>41</v>
      </c>
      <c r="C33" s="33" t="s">
        <v>15</v>
      </c>
      <c r="D33" s="34" t="s">
        <v>42</v>
      </c>
      <c r="E33" s="35" t="s">
        <v>43</v>
      </c>
      <c r="F33" s="53" t="s">
        <v>44</v>
      </c>
      <c r="J33" s="111"/>
      <c r="K33" s="112"/>
      <c r="L33" s="52" t="s">
        <v>41</v>
      </c>
      <c r="M33" s="33" t="s">
        <v>15</v>
      </c>
      <c r="N33" s="34" t="s">
        <v>42</v>
      </c>
      <c r="O33" s="35" t="s">
        <v>43</v>
      </c>
      <c r="P33" s="53" t="s">
        <v>44</v>
      </c>
    </row>
    <row r="34" spans="1:33" s="24" customFormat="1" ht="30" customHeight="1" x14ac:dyDescent="0.35">
      <c r="A34" s="39" t="s">
        <v>22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4" t="s">
        <v>8</v>
      </c>
      <c r="K34" s="145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5">
      <c r="A35" s="41" t="s">
        <v>23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0" t="s">
        <v>9</v>
      </c>
      <c r="K35" s="141"/>
      <c r="L35" s="57">
        <f>G25</f>
        <v>2</v>
      </c>
      <c r="M35" s="8">
        <f t="shared" si="36"/>
        <v>1</v>
      </c>
      <c r="N35" s="58">
        <f>I25</f>
        <v>8099.2</v>
      </c>
      <c r="O35" s="58">
        <f>J25</f>
        <v>9500</v>
      </c>
      <c r="P35" s="56">
        <f t="shared" si="37"/>
        <v>1</v>
      </c>
    </row>
    <row r="36" spans="1:33" ht="30" customHeight="1" x14ac:dyDescent="0.35">
      <c r="A36" s="41" t="s">
        <v>24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40" t="s">
        <v>10</v>
      </c>
      <c r="K36" s="141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25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40" t="s">
        <v>11</v>
      </c>
      <c r="K37" s="141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26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40" t="s">
        <v>12</v>
      </c>
      <c r="K38" s="141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27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40" t="s">
        <v>13</v>
      </c>
      <c r="K39" s="141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2" t="s">
        <v>34</v>
      </c>
      <c r="K40" s="143"/>
      <c r="L40" s="79">
        <f>SUM(L34:L39)</f>
        <v>2</v>
      </c>
      <c r="M40" s="17">
        <f>SUM(M34:M39)</f>
        <v>1</v>
      </c>
      <c r="N40" s="80">
        <f>SUM(N34:N39)</f>
        <v>8099.2</v>
      </c>
      <c r="O40" s="81">
        <f>SUM(O34:O39)</f>
        <v>9500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1"/>
        <v>2</v>
      </c>
      <c r="C41" s="8">
        <f t="shared" si="32"/>
        <v>1</v>
      </c>
      <c r="D41" s="13">
        <f t="shared" si="33"/>
        <v>8099.2</v>
      </c>
      <c r="E41" s="14">
        <f t="shared" si="34"/>
        <v>9500</v>
      </c>
      <c r="F41" s="21">
        <f t="shared" si="35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5">
      <c r="A42" s="44" t="s">
        <v>50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31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32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33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34</v>
      </c>
      <c r="B46" s="16">
        <f>SUM(B34:B45)</f>
        <v>2</v>
      </c>
      <c r="C46" s="17">
        <f>SUM(C34:C45)</f>
        <v>1</v>
      </c>
      <c r="D46" s="18">
        <f>SUM(D34:D45)</f>
        <v>8099.2</v>
      </c>
      <c r="E46" s="18">
        <f>SUM(E34:E45)</f>
        <v>9500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2.9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" zoomScale="80" zoomScaleNormal="80" workbookViewId="0">
      <selection activeCell="A21" sqref="A21:XFD21"/>
    </sheetView>
  </sheetViews>
  <sheetFormatPr defaultColWidth="9.1796875" defaultRowHeight="14.5" x14ac:dyDescent="0.35"/>
  <cols>
    <col min="1" max="1" width="30.453125" style="26" customWidth="1"/>
    <col min="2" max="2" width="11.1796875" style="59" customWidth="1"/>
    <col min="3" max="3" width="10.7265625" style="26" customWidth="1"/>
    <col min="4" max="4" width="19.1796875" style="26" customWidth="1"/>
    <col min="5" max="5" width="19.7265625" style="26" customWidth="1"/>
    <col min="6" max="6" width="11.453125" style="26" customWidth="1"/>
    <col min="7" max="7" width="9.26953125" style="26" customWidth="1"/>
    <col min="8" max="8" width="10.7265625" style="59" customWidth="1"/>
    <col min="9" max="9" width="17.26953125" style="26" customWidth="1"/>
    <col min="10" max="10" width="20" style="26" customWidth="1"/>
    <col min="11" max="11" width="11.453125" style="26" customWidth="1"/>
    <col min="12" max="12" width="11.7265625" style="26" customWidth="1"/>
    <col min="13" max="13" width="10.7265625" style="26" customWidth="1"/>
    <col min="14" max="14" width="20.179687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7265625" style="26" customWidth="1"/>
    <col min="20" max="20" width="19.45312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7265625" style="26" customWidth="1"/>
    <col min="27" max="27" width="9.1796875" style="26" customWidth="1"/>
    <col min="28" max="28" width="10.7265625" style="26" customWidth="1"/>
    <col min="29" max="29" width="18.1796875" style="26" customWidth="1"/>
    <col min="30" max="30" width="18.7265625" style="26" customWidth="1"/>
    <col min="31" max="31" width="10.7265625" style="26" customWidth="1"/>
    <col min="32" max="16384" width="9.1796875" style="26"/>
  </cols>
  <sheetData>
    <row r="1" spans="1:31" x14ac:dyDescent="0.3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5">
      <c r="B4" s="25"/>
      <c r="H4" s="25"/>
      <c r="N4" s="25"/>
    </row>
    <row r="5" spans="1:31" s="24" customFormat="1" ht="30.75" customHeight="1" x14ac:dyDescent="0.35">
      <c r="A5" s="27" t="s">
        <v>58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3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4</v>
      </c>
      <c r="B8" s="87" t="str">
        <f>'CONTRACTACIO 1r TR 2023'!B8</f>
        <v xml:space="preserve">Associació Red de Juderías de España, Caminos de Sefarad 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64" t="s">
        <v>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6"/>
    </row>
    <row r="11" spans="1:31" ht="30" customHeight="1" thickBot="1" x14ac:dyDescent="0.4">
      <c r="A11" s="167" t="s">
        <v>7</v>
      </c>
      <c r="B11" s="125" t="s">
        <v>8</v>
      </c>
      <c r="C11" s="126"/>
      <c r="D11" s="126"/>
      <c r="E11" s="126"/>
      <c r="F11" s="127"/>
      <c r="G11" s="128" t="s">
        <v>9</v>
      </c>
      <c r="H11" s="129"/>
      <c r="I11" s="129"/>
      <c r="J11" s="129"/>
      <c r="K11" s="130"/>
      <c r="L11" s="99" t="s">
        <v>10</v>
      </c>
      <c r="M11" s="100"/>
      <c r="N11" s="100"/>
      <c r="O11" s="100"/>
      <c r="P11" s="100"/>
      <c r="Q11" s="131" t="s">
        <v>11</v>
      </c>
      <c r="R11" s="132"/>
      <c r="S11" s="132"/>
      <c r="T11" s="132"/>
      <c r="U11" s="133"/>
      <c r="V11" s="134" t="s">
        <v>13</v>
      </c>
      <c r="W11" s="135"/>
      <c r="X11" s="135"/>
      <c r="Y11" s="135"/>
      <c r="Z11" s="136"/>
      <c r="AA11" s="137" t="s">
        <v>12</v>
      </c>
      <c r="AB11" s="138"/>
      <c r="AC11" s="138"/>
      <c r="AD11" s="138"/>
      <c r="AE11" s="139"/>
    </row>
    <row r="12" spans="1:31" ht="39" customHeight="1" thickBot="1" x14ac:dyDescent="0.4">
      <c r="A12" s="168"/>
      <c r="B12" s="32" t="s">
        <v>14</v>
      </c>
      <c r="C12" s="33" t="s">
        <v>15</v>
      </c>
      <c r="D12" s="34" t="s">
        <v>61</v>
      </c>
      <c r="E12" s="35" t="s">
        <v>62</v>
      </c>
      <c r="F12" s="36" t="s">
        <v>18</v>
      </c>
      <c r="G12" s="37" t="s">
        <v>14</v>
      </c>
      <c r="H12" s="33" t="s">
        <v>15</v>
      </c>
      <c r="I12" s="34" t="s">
        <v>61</v>
      </c>
      <c r="J12" s="35" t="s">
        <v>62</v>
      </c>
      <c r="K12" s="36" t="s">
        <v>18</v>
      </c>
      <c r="L12" s="37" t="s">
        <v>14</v>
      </c>
      <c r="M12" s="33" t="s">
        <v>15</v>
      </c>
      <c r="N12" s="34" t="s">
        <v>61</v>
      </c>
      <c r="O12" s="35" t="s">
        <v>62</v>
      </c>
      <c r="P12" s="36" t="s">
        <v>18</v>
      </c>
      <c r="Q12" s="37" t="s">
        <v>14</v>
      </c>
      <c r="R12" s="33" t="s">
        <v>15</v>
      </c>
      <c r="S12" s="34" t="s">
        <v>61</v>
      </c>
      <c r="T12" s="35" t="s">
        <v>62</v>
      </c>
      <c r="U12" s="38" t="s">
        <v>18</v>
      </c>
      <c r="V12" s="32" t="s">
        <v>14</v>
      </c>
      <c r="W12" s="33" t="s">
        <v>15</v>
      </c>
      <c r="X12" s="34" t="s">
        <v>61</v>
      </c>
      <c r="Y12" s="35" t="s">
        <v>62</v>
      </c>
      <c r="Z12" s="36" t="s">
        <v>18</v>
      </c>
      <c r="AA12" s="32" t="s">
        <v>14</v>
      </c>
      <c r="AB12" s="33" t="s">
        <v>15</v>
      </c>
      <c r="AC12" s="34" t="s">
        <v>61</v>
      </c>
      <c r="AD12" s="35" t="s">
        <v>62</v>
      </c>
      <c r="AE12" s="36" t="s">
        <v>18</v>
      </c>
    </row>
    <row r="13" spans="1:31" s="40" customFormat="1" ht="36" customHeight="1" x14ac:dyDescent="0.35">
      <c r="A13" s="39" t="s">
        <v>22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0</v>
      </c>
      <c r="H13" s="20" t="str">
        <f t="shared" ref="H13:H24" si="2">IF(G13,G13/$G$25,"")</f>
        <v/>
      </c>
      <c r="I13" s="10">
        <f>'CONTRACTACIO 1r TR 2023'!I13+'CONTRACTACIO 2n TR 2023'!I13+'CONTRACTACIO 3r TR 2023'!I13+'CONTRACTACIO 4t TR 2023'!I13</f>
        <v>0</v>
      </c>
      <c r="J13" s="10">
        <f>'CONTRACTACIO 1r TR 2023'!J13+'CONTRACTACIO 2n TR 2023'!J13+'CONTRACTACIO 3r TR 2023'!J13+'CONTRACTACIO 4t TR 2023'!J13</f>
        <v>0</v>
      </c>
      <c r="K13" s="21" t="str">
        <f t="shared" ref="K13:K24" si="3">IF(J13,J13/$J$25,"")</f>
        <v/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5">
      <c r="A14" s="41" t="s">
        <v>23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5">
      <c r="A15" s="41" t="s">
        <v>24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5">
      <c r="A16" s="41" t="s">
        <v>25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26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5">
      <c r="A18" s="42" t="s">
        <v>27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0</v>
      </c>
      <c r="H19" s="20" t="str">
        <f t="shared" si="2"/>
        <v/>
      </c>
      <c r="I19" s="13">
        <f>'CONTRACTACIO 1r TR 2023'!I19+'CONTRACTACIO 2n TR 2023'!I19+'CONTRACTACIO 3r TR 2023'!I19+'CONTRACTACIO 4t TR 2023'!I19</f>
        <v>0</v>
      </c>
      <c r="J19" s="13">
        <f>'CONTRACTACIO 1r TR 2023'!J19+'CONTRACTACIO 2n TR 2023'!J19+'CONTRACTACIO 3r TR 2023'!J19+'CONTRACTACIO 4t TR 2023'!J19</f>
        <v>0</v>
      </c>
      <c r="K19" s="21" t="str">
        <f t="shared" si="3"/>
        <v/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5">
      <c r="A20" s="43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29</v>
      </c>
      <c r="H20" s="20">
        <f t="shared" si="2"/>
        <v>1</v>
      </c>
      <c r="I20" s="13">
        <f>'CONTRACTACIO 1r TR 2023'!I20+'CONTRACTACIO 2n TR 2023'!I20+'CONTRACTACIO 3r TR 2023'!I20+'CONTRACTACIO 4t TR 2023'!I20</f>
        <v>173414.30000000002</v>
      </c>
      <c r="J20" s="13">
        <f>'CONTRACTACIO 1r TR 2023'!J20+'CONTRACTACIO 2n TR 2023'!J20+'CONTRACTACIO 3r TR 2023'!J20+'CONTRACTACIO 4t TR 2023'!J20</f>
        <v>205400</v>
      </c>
      <c r="K20" s="21">
        <f t="shared" si="3"/>
        <v>1</v>
      </c>
      <c r="L20" s="9">
        <f>'CONTRACTACIO 1r TR 2023'!L20+'CONTRACTACIO 2n TR 2023'!L20+'CONTRACTACIO 3r TR 2023'!L20+'CONTRACTACIO 4t TR 2023'!L20</f>
        <v>0</v>
      </c>
      <c r="M20" s="20" t="str">
        <f t="shared" si="4"/>
        <v/>
      </c>
      <c r="N20" s="13">
        <f>'CONTRACTACIO 1r TR 2023'!N20+'CONTRACTACIO 2n TR 2023'!N20+'CONTRACTACIO 3r TR 2023'!N20+'CONTRACTACIO 4t TR 2023'!N20</f>
        <v>0</v>
      </c>
      <c r="O20" s="13">
        <f>'CONTRACTACIO 1r TR 2023'!O20+'CONTRACTACIO 2n TR 2023'!O20+'CONTRACTACIO 3r TR 2023'!O20+'CONTRACTACIO 4t TR 2023'!O20</f>
        <v>0</v>
      </c>
      <c r="P20" s="21" t="str">
        <f t="shared" si="5"/>
        <v/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40.15" hidden="1" customHeight="1" x14ac:dyDescent="0.35">
      <c r="A21" s="44" t="s">
        <v>49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40.15" customHeight="1" x14ac:dyDescent="0.35">
      <c r="A22" s="86" t="s">
        <v>31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40.15" customHeight="1" x14ac:dyDescent="0.35">
      <c r="A23" s="88" t="s">
        <v>32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33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4">
      <c r="A25" s="78" t="s">
        <v>34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29</v>
      </c>
      <c r="H25" s="17">
        <f t="shared" si="12"/>
        <v>1</v>
      </c>
      <c r="I25" s="18">
        <f t="shared" si="12"/>
        <v>173414.30000000002</v>
      </c>
      <c r="J25" s="18">
        <f t="shared" si="12"/>
        <v>205400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399999999999999" customHeight="1" x14ac:dyDescent="0.35">
      <c r="B26" s="25"/>
      <c r="H26" s="25"/>
      <c r="N26" s="25"/>
    </row>
    <row r="27" spans="1:31" s="47" customFormat="1" ht="34.15" hidden="1" customHeight="1" x14ac:dyDescent="0.35">
      <c r="A27" s="11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5">
      <c r="A28" s="121" t="str">
        <f>'CONTRACTACIO 1r TR 2023'!A28:Q28</f>
        <v>https://bcnroc.ajuntament.barcelona.cat/jspui/bitstream/11703/128073/5/GM_pressupost-general_2023.pdf#page=269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15" t="s">
        <v>37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4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46" t="s">
        <v>7</v>
      </c>
      <c r="B31" s="149" t="s">
        <v>38</v>
      </c>
      <c r="C31" s="150"/>
      <c r="D31" s="150"/>
      <c r="E31" s="150"/>
      <c r="F31" s="151"/>
      <c r="G31" s="24"/>
      <c r="H31" s="47"/>
      <c r="I31" s="47"/>
      <c r="J31" s="155" t="s">
        <v>39</v>
      </c>
      <c r="K31" s="156"/>
      <c r="L31" s="149" t="s">
        <v>40</v>
      </c>
      <c r="M31" s="150"/>
      <c r="N31" s="150"/>
      <c r="O31" s="150"/>
      <c r="P31" s="151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47"/>
      <c r="B32" s="152"/>
      <c r="C32" s="153"/>
      <c r="D32" s="153"/>
      <c r="E32" s="153"/>
      <c r="F32" s="154"/>
      <c r="G32" s="24"/>
      <c r="J32" s="157"/>
      <c r="K32" s="158"/>
      <c r="L32" s="161"/>
      <c r="M32" s="162"/>
      <c r="N32" s="162"/>
      <c r="O32" s="162"/>
      <c r="P32" s="163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4">
      <c r="A33" s="148"/>
      <c r="B33" s="52" t="s">
        <v>41</v>
      </c>
      <c r="C33" s="33" t="s">
        <v>15</v>
      </c>
      <c r="D33" s="34" t="s">
        <v>61</v>
      </c>
      <c r="E33" s="35" t="s">
        <v>62</v>
      </c>
      <c r="F33" s="53" t="s">
        <v>44</v>
      </c>
      <c r="G33" s="24"/>
      <c r="H33" s="24"/>
      <c r="I33" s="24"/>
      <c r="J33" s="159"/>
      <c r="K33" s="160"/>
      <c r="L33" s="52" t="s">
        <v>41</v>
      </c>
      <c r="M33" s="33" t="s">
        <v>15</v>
      </c>
      <c r="N33" s="34" t="s">
        <v>61</v>
      </c>
      <c r="O33" s="35" t="s">
        <v>62</v>
      </c>
      <c r="P33" s="53" t="s">
        <v>44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65" customHeight="1" x14ac:dyDescent="0.35">
      <c r="A34" s="39" t="s">
        <v>22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44" t="s">
        <v>8</v>
      </c>
      <c r="K34" s="145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23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0" t="s">
        <v>9</v>
      </c>
      <c r="K35" s="141"/>
      <c r="L35" s="57">
        <f>G25</f>
        <v>29</v>
      </c>
      <c r="M35" s="8">
        <f t="shared" si="18"/>
        <v>1</v>
      </c>
      <c r="N35" s="58">
        <f>I25</f>
        <v>173414.30000000002</v>
      </c>
      <c r="O35" s="58">
        <f>J25</f>
        <v>205400</v>
      </c>
      <c r="P35" s="56">
        <f t="shared" si="19"/>
        <v>1</v>
      </c>
    </row>
    <row r="36" spans="1:33" s="24" customFormat="1" ht="30" customHeight="1" x14ac:dyDescent="0.35">
      <c r="A36" s="41" t="s">
        <v>24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0" t="s">
        <v>10</v>
      </c>
      <c r="K36" s="141"/>
      <c r="L36" s="57">
        <f>L25</f>
        <v>0</v>
      </c>
      <c r="M36" s="8" t="str">
        <f t="shared" si="18"/>
        <v/>
      </c>
      <c r="N36" s="58">
        <f>N25</f>
        <v>0</v>
      </c>
      <c r="O36" s="58">
        <f>O25</f>
        <v>0</v>
      </c>
      <c r="P36" s="56" t="str">
        <f t="shared" si="19"/>
        <v/>
      </c>
    </row>
    <row r="37" spans="1:33" ht="30" customHeight="1" x14ac:dyDescent="0.35">
      <c r="A37" s="41" t="s">
        <v>25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40" t="s">
        <v>11</v>
      </c>
      <c r="K37" s="141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26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40" t="s">
        <v>12</v>
      </c>
      <c r="K38" s="141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27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140" t="s">
        <v>13</v>
      </c>
      <c r="K39" s="141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H40" s="24"/>
      <c r="I40" s="24"/>
      <c r="J40" s="142" t="s">
        <v>34</v>
      </c>
      <c r="K40" s="143"/>
      <c r="L40" s="79">
        <f>SUM(L34:L39)</f>
        <v>29</v>
      </c>
      <c r="M40" s="17">
        <f>SUM(M34:M39)</f>
        <v>1</v>
      </c>
      <c r="N40" s="80">
        <f>SUM(N34:N39)</f>
        <v>173414.30000000002</v>
      </c>
      <c r="O40" s="81">
        <f>SUM(O34:O39)</f>
        <v>205400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29</v>
      </c>
      <c r="C41" s="8">
        <f>IF(B41,B41/$B$46,"")</f>
        <v>1</v>
      </c>
      <c r="D41" s="13">
        <f t="shared" si="15"/>
        <v>173414.30000000002</v>
      </c>
      <c r="E41" s="14">
        <f t="shared" si="16"/>
        <v>205400</v>
      </c>
      <c r="F41" s="21">
        <f>IF(E41,E41/$E$46,"")</f>
        <v>1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5">
      <c r="A42" s="44" t="s">
        <v>50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31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32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33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34</v>
      </c>
      <c r="B46" s="16">
        <f>SUM(B34:B45)</f>
        <v>29</v>
      </c>
      <c r="C46" s="17">
        <f>SUM(C34:C45)</f>
        <v>1</v>
      </c>
      <c r="D46" s="18">
        <f>SUM(D34:D45)</f>
        <v>173414.30000000002</v>
      </c>
      <c r="E46" s="18">
        <f>SUM(E34:E45)</f>
        <v>205400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2.9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revision/>
  <dcterms:created xsi:type="dcterms:W3CDTF">2016-02-03T12:33:15Z</dcterms:created>
  <dcterms:modified xsi:type="dcterms:W3CDTF">2024-03-27T12:02:24Z</dcterms:modified>
</cp:coreProperties>
</file>