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19300" windowHeight="10900" tabRatio="700" firstSheet="1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F44" i="5" s="1"/>
  <c r="D44" i="5"/>
  <c r="B44" i="5"/>
  <c r="C44" i="5" s="1"/>
  <c r="E44" i="4"/>
  <c r="F44" i="4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/>
  <c r="Y23" i="7"/>
  <c r="Z23" i="7"/>
  <c r="X23" i="7"/>
  <c r="V23" i="7"/>
  <c r="W23" i="7" s="1"/>
  <c r="T23" i="7"/>
  <c r="U23" i="7"/>
  <c r="S23" i="7"/>
  <c r="Q23" i="7"/>
  <c r="R23" i="7"/>
  <c r="O23" i="7"/>
  <c r="P23" i="7" s="1"/>
  <c r="N23" i="7"/>
  <c r="L23" i="7"/>
  <c r="M23" i="7"/>
  <c r="J23" i="7"/>
  <c r="K23" i="7"/>
  <c r="I23" i="7"/>
  <c r="G23" i="7"/>
  <c r="H23" i="7" s="1"/>
  <c r="E23" i="7"/>
  <c r="D23" i="7"/>
  <c r="B23" i="7"/>
  <c r="B8" i="7"/>
  <c r="B8" i="6"/>
  <c r="B8" i="5"/>
  <c r="B8" i="4"/>
  <c r="AD22" i="7"/>
  <c r="AE22" i="7"/>
  <c r="AC22" i="7"/>
  <c r="AA22" i="7"/>
  <c r="AB22" i="7" s="1"/>
  <c r="Y22" i="7"/>
  <c r="Z22" i="7"/>
  <c r="X22" i="7"/>
  <c r="V22" i="7"/>
  <c r="W22" i="7"/>
  <c r="T22" i="7"/>
  <c r="U22" i="7" s="1"/>
  <c r="S22" i="7"/>
  <c r="Q22" i="7"/>
  <c r="R22" i="7"/>
  <c r="O22" i="7"/>
  <c r="P22" i="7"/>
  <c r="N22" i="7"/>
  <c r="L22" i="7"/>
  <c r="M22" i="7" s="1"/>
  <c r="J22" i="7"/>
  <c r="I22" i="7"/>
  <c r="G22" i="7"/>
  <c r="E22" i="7"/>
  <c r="D22" i="7"/>
  <c r="D43" i="7" s="1"/>
  <c r="B22" i="7"/>
  <c r="B43" i="7" s="1"/>
  <c r="C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E43" i="7"/>
  <c r="F43" i="7" s="1"/>
  <c r="C13" i="4"/>
  <c r="B25" i="1"/>
  <c r="B16" i="7"/>
  <c r="C16" i="7"/>
  <c r="D16" i="7"/>
  <c r="J24" i="7"/>
  <c r="E24" i="7"/>
  <c r="O24" i="7"/>
  <c r="P24" i="7" s="1"/>
  <c r="T24" i="7"/>
  <c r="U24" i="7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 s="1"/>
  <c r="Y14" i="7"/>
  <c r="AD14" i="7"/>
  <c r="AE14" i="7"/>
  <c r="J15" i="7"/>
  <c r="O15" i="7"/>
  <c r="E15" i="7"/>
  <c r="T15" i="7"/>
  <c r="U15" i="7" s="1"/>
  <c r="Y15" i="7"/>
  <c r="Z15" i="7"/>
  <c r="AD15" i="7"/>
  <c r="AD25" i="7" s="1"/>
  <c r="O38" i="7" s="1"/>
  <c r="P38" i="7" s="1"/>
  <c r="J16" i="7"/>
  <c r="O16" i="7"/>
  <c r="E16" i="7"/>
  <c r="F16" i="7" s="1"/>
  <c r="T16" i="7"/>
  <c r="Y16" i="7"/>
  <c r="AD16" i="7"/>
  <c r="J17" i="7"/>
  <c r="K17" i="7" s="1"/>
  <c r="O17" i="7"/>
  <c r="E17" i="7"/>
  <c r="E38" i="7" s="1"/>
  <c r="F38" i="7" s="1"/>
  <c r="T17" i="7"/>
  <c r="U17" i="7"/>
  <c r="Y17" i="7"/>
  <c r="Z17" i="7" s="1"/>
  <c r="AD17" i="7"/>
  <c r="J18" i="7"/>
  <c r="O18" i="7"/>
  <c r="E39" i="7" s="1"/>
  <c r="AD18" i="7"/>
  <c r="E18" i="7"/>
  <c r="T18" i="7"/>
  <c r="U18" i="7" s="1"/>
  <c r="Y18" i="7"/>
  <c r="Z18" i="7" s="1"/>
  <c r="J19" i="7"/>
  <c r="O19" i="7"/>
  <c r="AD19" i="7"/>
  <c r="AE19" i="7" s="1"/>
  <c r="E19" i="7"/>
  <c r="F19" i="7"/>
  <c r="T19" i="7"/>
  <c r="Y19" i="7"/>
  <c r="Z19" i="7" s="1"/>
  <c r="I24" i="7"/>
  <c r="D45" i="7" s="1"/>
  <c r="D24" i="7"/>
  <c r="N24" i="7"/>
  <c r="S24" i="7"/>
  <c r="X24" i="7"/>
  <c r="AC24" i="7"/>
  <c r="I16" i="7"/>
  <c r="N16" i="7"/>
  <c r="S16" i="7"/>
  <c r="D37" i="7" s="1"/>
  <c r="X16" i="7"/>
  <c r="AC16" i="7"/>
  <c r="D13" i="7"/>
  <c r="I13" i="7"/>
  <c r="N13" i="7"/>
  <c r="S13" i="7"/>
  <c r="X13" i="7"/>
  <c r="AC13" i="7"/>
  <c r="AC25" i="7" s="1"/>
  <c r="N38" i="7" s="1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D35" i="7" s="1"/>
  <c r="X14" i="7"/>
  <c r="AC14" i="7"/>
  <c r="I15" i="7"/>
  <c r="D36" i="7" s="1"/>
  <c r="N15" i="7"/>
  <c r="D15" i="7"/>
  <c r="S15" i="7"/>
  <c r="X15" i="7"/>
  <c r="AC15" i="7"/>
  <c r="I17" i="7"/>
  <c r="N17" i="7"/>
  <c r="D17" i="7"/>
  <c r="S17" i="7"/>
  <c r="D38" i="7" s="1"/>
  <c r="X17" i="7"/>
  <c r="AC17" i="7"/>
  <c r="I18" i="7"/>
  <c r="N18" i="7"/>
  <c r="D39" i="7" s="1"/>
  <c r="AC18" i="7"/>
  <c r="D18" i="7"/>
  <c r="S18" i="7"/>
  <c r="X18" i="7"/>
  <c r="I19" i="7"/>
  <c r="N19" i="7"/>
  <c r="D40" i="7" s="1"/>
  <c r="AC19" i="7"/>
  <c r="D19" i="7"/>
  <c r="S19" i="7"/>
  <c r="X19" i="7"/>
  <c r="G24" i="7"/>
  <c r="B24" i="7"/>
  <c r="C24" i="7" s="1"/>
  <c r="L24" i="7"/>
  <c r="M24" i="7" s="1"/>
  <c r="Q24" i="7"/>
  <c r="R24" i="7"/>
  <c r="V24" i="7"/>
  <c r="W24" i="7"/>
  <c r="AA24" i="7"/>
  <c r="AB24" i="7"/>
  <c r="G16" i="7"/>
  <c r="L16" i="7"/>
  <c r="Q16" i="7"/>
  <c r="V16" i="7"/>
  <c r="W16" i="7" s="1"/>
  <c r="AA16" i="7"/>
  <c r="AB16" i="7"/>
  <c r="B13" i="7"/>
  <c r="G13" i="7"/>
  <c r="L13" i="7"/>
  <c r="Q13" i="7"/>
  <c r="V13" i="7"/>
  <c r="W13" i="7" s="1"/>
  <c r="AA13" i="7"/>
  <c r="AB13" i="7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C15" i="7" s="1"/>
  <c r="Q15" i="7"/>
  <c r="R15" i="7" s="1"/>
  <c r="V15" i="7"/>
  <c r="W15" i="7" s="1"/>
  <c r="AA15" i="7"/>
  <c r="AB15" i="7" s="1"/>
  <c r="G17" i="7"/>
  <c r="H17" i="7"/>
  <c r="L17" i="7"/>
  <c r="B38" i="7" s="1"/>
  <c r="C38" i="7" s="1"/>
  <c r="B17" i="7"/>
  <c r="C17" i="7" s="1"/>
  <c r="Q17" i="7"/>
  <c r="R17" i="7" s="1"/>
  <c r="V17" i="7"/>
  <c r="W17" i="7"/>
  <c r="AA17" i="7"/>
  <c r="G18" i="7"/>
  <c r="B39" i="7" s="1"/>
  <c r="L18" i="7"/>
  <c r="AA18" i="7"/>
  <c r="B18" i="7"/>
  <c r="Q18" i="7"/>
  <c r="R18" i="7" s="1"/>
  <c r="V18" i="7"/>
  <c r="W18" i="7"/>
  <c r="G19" i="7"/>
  <c r="L19" i="7"/>
  <c r="AA19" i="7"/>
  <c r="B19" i="7"/>
  <c r="C19" i="7"/>
  <c r="Q19" i="7"/>
  <c r="R19" i="7"/>
  <c r="V19" i="7"/>
  <c r="W19" i="7"/>
  <c r="J25" i="6"/>
  <c r="K20" i="6" s="1"/>
  <c r="E25" i="6"/>
  <c r="F23" i="6" s="1"/>
  <c r="O25" i="6"/>
  <c r="P19" i="6" s="1"/>
  <c r="O36" i="6"/>
  <c r="Y25" i="6"/>
  <c r="O38" i="6" s="1"/>
  <c r="P38" i="6" s="1"/>
  <c r="T25" i="6"/>
  <c r="O37" i="6" s="1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L25" i="6"/>
  <c r="L36" i="6" s="1"/>
  <c r="V25" i="6"/>
  <c r="L38" i="6" s="1"/>
  <c r="M38" i="6" s="1"/>
  <c r="Q25" i="6"/>
  <c r="L37" i="6"/>
  <c r="M37" i="6" s="1"/>
  <c r="AA25" i="6"/>
  <c r="L39" i="6"/>
  <c r="M39" i="6" s="1"/>
  <c r="E45" i="6"/>
  <c r="E34" i="6"/>
  <c r="E35" i="6"/>
  <c r="E36" i="6"/>
  <c r="E37" i="6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B38" i="6"/>
  <c r="C38" i="6" s="1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25" i="6" s="1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25" i="6" s="1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25" i="5" s="1"/>
  <c r="AB17" i="5"/>
  <c r="AB18" i="5"/>
  <c r="AB19" i="5"/>
  <c r="AB20" i="5"/>
  <c r="AB21" i="5"/>
  <c r="Z13" i="5"/>
  <c r="Z14" i="5"/>
  <c r="Z15" i="5"/>
  <c r="Z25" i="5" s="1"/>
  <c r="Z16" i="5"/>
  <c r="Z17" i="5"/>
  <c r="Z19" i="5"/>
  <c r="Z20" i="5"/>
  <c r="Z21" i="5"/>
  <c r="W13" i="5"/>
  <c r="W14" i="5"/>
  <c r="W15" i="5"/>
  <c r="W25" i="5" s="1"/>
  <c r="W16" i="5"/>
  <c r="W17" i="5"/>
  <c r="W19" i="5"/>
  <c r="W20" i="5"/>
  <c r="W21" i="5"/>
  <c r="U13" i="5"/>
  <c r="U14" i="5"/>
  <c r="U15" i="5"/>
  <c r="U25" i="5" s="1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25" i="4" s="1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25" i="4" s="1"/>
  <c r="W16" i="4"/>
  <c r="W18" i="4"/>
  <c r="W19" i="4"/>
  <c r="V25" i="4"/>
  <c r="L38" i="4" s="1"/>
  <c r="W21" i="4"/>
  <c r="W24" i="4"/>
  <c r="T25" i="4"/>
  <c r="O37" i="4" s="1"/>
  <c r="P37" i="4" s="1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5" i="4" s="1"/>
  <c r="M16" i="4"/>
  <c r="M17" i="4"/>
  <c r="M21" i="4"/>
  <c r="M24" i="4"/>
  <c r="J25" i="4"/>
  <c r="O35" i="4" s="1"/>
  <c r="K16" i="4"/>
  <c r="K17" i="4"/>
  <c r="I25" i="4"/>
  <c r="N35" i="4" s="1"/>
  <c r="G25" i="4"/>
  <c r="H13" i="4" s="1"/>
  <c r="H16" i="4"/>
  <c r="H17" i="4"/>
  <c r="H21" i="4"/>
  <c r="E25" i="4"/>
  <c r="F20" i="4" s="1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 s="1"/>
  <c r="P38" i="1" s="1"/>
  <c r="I25" i="1"/>
  <c r="N35" i="1"/>
  <c r="N25" i="1"/>
  <c r="N36" i="1" s="1"/>
  <c r="D25" i="1"/>
  <c r="N34" i="1" s="1"/>
  <c r="X25" i="1"/>
  <c r="N38" i="1" s="1"/>
  <c r="G25" i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25" i="1" s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4" i="1"/>
  <c r="K24" i="1"/>
  <c r="K18" i="1"/>
  <c r="K17" i="1"/>
  <c r="K16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O39" i="1" s="1"/>
  <c r="P39" i="1" s="1"/>
  <c r="AE16" i="1"/>
  <c r="AE25" i="1" s="1"/>
  <c r="AC25" i="1"/>
  <c r="N39" i="1" s="1"/>
  <c r="AB13" i="1"/>
  <c r="AA25" i="1"/>
  <c r="L39" i="1"/>
  <c r="M39" i="1" s="1"/>
  <c r="Z13" i="1"/>
  <c r="Z25" i="1" s="1"/>
  <c r="W13" i="1"/>
  <c r="U13" i="1"/>
  <c r="U25" i="1" s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F22" i="6"/>
  <c r="C22" i="6"/>
  <c r="M18" i="6"/>
  <c r="M13" i="6"/>
  <c r="P14" i="6"/>
  <c r="Z21" i="6"/>
  <c r="H22" i="6"/>
  <c r="K22" i="6"/>
  <c r="AB25" i="6"/>
  <c r="M13" i="5"/>
  <c r="H22" i="5"/>
  <c r="K22" i="5"/>
  <c r="M14" i="4"/>
  <c r="P21" i="4"/>
  <c r="H22" i="4"/>
  <c r="K22" i="4"/>
  <c r="Z21" i="4"/>
  <c r="L34" i="1"/>
  <c r="F20" i="1"/>
  <c r="O34" i="1"/>
  <c r="F13" i="1"/>
  <c r="C13" i="1"/>
  <c r="K21" i="1"/>
  <c r="H16" i="1"/>
  <c r="H20" i="1"/>
  <c r="H13" i="1"/>
  <c r="H14" i="1"/>
  <c r="H18" i="1"/>
  <c r="H24" i="1"/>
  <c r="L35" i="1"/>
  <c r="C42" i="1"/>
  <c r="Z18" i="6"/>
  <c r="C20" i="6"/>
  <c r="C13" i="6"/>
  <c r="F14" i="6"/>
  <c r="R16" i="6"/>
  <c r="U16" i="6"/>
  <c r="U13" i="6"/>
  <c r="H18" i="6"/>
  <c r="H24" i="6"/>
  <c r="H14" i="6"/>
  <c r="K14" i="6"/>
  <c r="K18" i="6"/>
  <c r="K21" i="6"/>
  <c r="T25" i="7"/>
  <c r="O37" i="7" s="1"/>
  <c r="P37" i="7" s="1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4" i="5"/>
  <c r="H15" i="5"/>
  <c r="K13" i="5"/>
  <c r="W18" i="5"/>
  <c r="R16" i="5"/>
  <c r="H13" i="5"/>
  <c r="H20" i="5"/>
  <c r="K19" i="5"/>
  <c r="C14" i="5"/>
  <c r="C13" i="5"/>
  <c r="AE21" i="5"/>
  <c r="AE20" i="5"/>
  <c r="F21" i="5"/>
  <c r="F20" i="5"/>
  <c r="P21" i="5"/>
  <c r="C43" i="6"/>
  <c r="Z20" i="7"/>
  <c r="H15" i="4"/>
  <c r="H18" i="4"/>
  <c r="H14" i="4"/>
  <c r="K14" i="4"/>
  <c r="K18" i="4"/>
  <c r="C15" i="4"/>
  <c r="F15" i="4"/>
  <c r="P14" i="4"/>
  <c r="H24" i="4"/>
  <c r="K24" i="4"/>
  <c r="C14" i="4"/>
  <c r="F14" i="4"/>
  <c r="K21" i="4"/>
  <c r="H20" i="4"/>
  <c r="W17" i="4"/>
  <c r="O38" i="4"/>
  <c r="Z17" i="4"/>
  <c r="C18" i="4"/>
  <c r="C20" i="4"/>
  <c r="M13" i="4"/>
  <c r="W20" i="4"/>
  <c r="M20" i="4"/>
  <c r="L36" i="4"/>
  <c r="L35" i="4"/>
  <c r="F43" i="4"/>
  <c r="K22" i="7"/>
  <c r="Z14" i="7"/>
  <c r="B35" i="7"/>
  <c r="C35" i="7" s="1"/>
  <c r="E37" i="7"/>
  <c r="E45" i="7"/>
  <c r="F45" i="7" s="1"/>
  <c r="C35" i="1"/>
  <c r="H22" i="7"/>
  <c r="F38" i="1"/>
  <c r="P17" i="7"/>
  <c r="P16" i="7"/>
  <c r="F37" i="4"/>
  <c r="Z16" i="7"/>
  <c r="M16" i="7"/>
  <c r="F43" i="1"/>
  <c r="F44" i="1"/>
  <c r="F24" i="7"/>
  <c r="C44" i="1"/>
  <c r="F15" i="7"/>
  <c r="F22" i="7"/>
  <c r="F42" i="1"/>
  <c r="F35" i="1"/>
  <c r="F39" i="1"/>
  <c r="C39" i="5"/>
  <c r="C43" i="5"/>
  <c r="AE25" i="5"/>
  <c r="C43" i="4"/>
  <c r="C45" i="1"/>
  <c r="C39" i="1"/>
  <c r="K24" i="7"/>
  <c r="F37" i="6"/>
  <c r="C37" i="6"/>
  <c r="C35" i="6"/>
  <c r="F35" i="6"/>
  <c r="U13" i="7"/>
  <c r="U16" i="7"/>
  <c r="F45" i="6"/>
  <c r="F39" i="6"/>
  <c r="AB18" i="7"/>
  <c r="AB19" i="7"/>
  <c r="C45" i="5"/>
  <c r="F39" i="5"/>
  <c r="F45" i="5"/>
  <c r="AE20" i="7"/>
  <c r="R16" i="7"/>
  <c r="C36" i="5"/>
  <c r="F36" i="5"/>
  <c r="F37" i="5"/>
  <c r="C35" i="5"/>
  <c r="F18" i="7"/>
  <c r="F35" i="5"/>
  <c r="F21" i="7"/>
  <c r="F14" i="7"/>
  <c r="F42" i="5"/>
  <c r="W20" i="7"/>
  <c r="AE18" i="7"/>
  <c r="AE21" i="7"/>
  <c r="AE17" i="7"/>
  <c r="F35" i="4"/>
  <c r="K18" i="7"/>
  <c r="C38" i="4"/>
  <c r="C35" i="4"/>
  <c r="F38" i="4"/>
  <c r="F42" i="4"/>
  <c r="C45" i="4"/>
  <c r="K14" i="7"/>
  <c r="K16" i="7"/>
  <c r="AB20" i="7"/>
  <c r="AB17" i="7"/>
  <c r="C18" i="7"/>
  <c r="C14" i="7"/>
  <c r="R13" i="7"/>
  <c r="K21" i="7"/>
  <c r="P14" i="7"/>
  <c r="M14" i="7"/>
  <c r="H16" i="7"/>
  <c r="H14" i="7"/>
  <c r="H24" i="7"/>
  <c r="P38" i="4"/>
  <c r="F37" i="7"/>
  <c r="M19" i="6" l="1"/>
  <c r="K15" i="1"/>
  <c r="H19" i="6"/>
  <c r="K15" i="6"/>
  <c r="H20" i="6"/>
  <c r="H13" i="6"/>
  <c r="K13" i="6"/>
  <c r="F20" i="6"/>
  <c r="O34" i="6"/>
  <c r="P20" i="6"/>
  <c r="P25" i="6" s="1"/>
  <c r="K19" i="6"/>
  <c r="D46" i="6"/>
  <c r="C23" i="7"/>
  <c r="B44" i="7"/>
  <c r="C23" i="6"/>
  <c r="C25" i="6" s="1"/>
  <c r="F23" i="7"/>
  <c r="D44" i="7"/>
  <c r="M20" i="6"/>
  <c r="O35" i="6"/>
  <c r="O40" i="6" s="1"/>
  <c r="P36" i="6" s="1"/>
  <c r="P19" i="5"/>
  <c r="D46" i="5"/>
  <c r="P20" i="5"/>
  <c r="P25" i="5" s="1"/>
  <c r="K20" i="5"/>
  <c r="K25" i="5" s="1"/>
  <c r="B46" i="5"/>
  <c r="E46" i="5"/>
  <c r="F25" i="5"/>
  <c r="C20" i="5"/>
  <c r="E46" i="4"/>
  <c r="F34" i="4" s="1"/>
  <c r="P13" i="4"/>
  <c r="D34" i="7"/>
  <c r="B34" i="7"/>
  <c r="E41" i="7"/>
  <c r="P18" i="4"/>
  <c r="P20" i="4"/>
  <c r="P25" i="4" s="1"/>
  <c r="K20" i="4"/>
  <c r="H19" i="4"/>
  <c r="O34" i="4"/>
  <c r="F25" i="4"/>
  <c r="P15" i="4"/>
  <c r="M19" i="4"/>
  <c r="M25" i="4" s="1"/>
  <c r="K13" i="4"/>
  <c r="K19" i="4"/>
  <c r="K15" i="4"/>
  <c r="M18" i="4"/>
  <c r="D46" i="4"/>
  <c r="B46" i="4"/>
  <c r="P20" i="1"/>
  <c r="P25" i="1" s="1"/>
  <c r="M20" i="1"/>
  <c r="M15" i="1"/>
  <c r="K19" i="1"/>
  <c r="E40" i="7"/>
  <c r="B40" i="7"/>
  <c r="M25" i="1"/>
  <c r="K20" i="1"/>
  <c r="J25" i="7"/>
  <c r="K13" i="7" s="1"/>
  <c r="D41" i="7"/>
  <c r="D25" i="7"/>
  <c r="N34" i="7" s="1"/>
  <c r="E36" i="7"/>
  <c r="E34" i="7"/>
  <c r="Q25" i="7"/>
  <c r="L37" i="7" s="1"/>
  <c r="M37" i="7" s="1"/>
  <c r="E25" i="7"/>
  <c r="F13" i="7" s="1"/>
  <c r="U25" i="6"/>
  <c r="M25" i="5"/>
  <c r="E46" i="1"/>
  <c r="F34" i="1" s="1"/>
  <c r="D46" i="1"/>
  <c r="N40" i="1"/>
  <c r="AB25" i="4"/>
  <c r="M17" i="7"/>
  <c r="U19" i="7"/>
  <c r="U25" i="7" s="1"/>
  <c r="AE15" i="7"/>
  <c r="N40" i="5"/>
  <c r="X25" i="7"/>
  <c r="N39" i="7" s="1"/>
  <c r="C25" i="5"/>
  <c r="B46" i="1"/>
  <c r="C41" i="1" s="1"/>
  <c r="H25" i="1"/>
  <c r="R25" i="4"/>
  <c r="F25" i="6"/>
  <c r="E35" i="7"/>
  <c r="F35" i="7" s="1"/>
  <c r="S25" i="7"/>
  <c r="N37" i="7" s="1"/>
  <c r="B41" i="7"/>
  <c r="B36" i="7"/>
  <c r="N40" i="4"/>
  <c r="AE25" i="4"/>
  <c r="E44" i="7"/>
  <c r="AE25" i="6"/>
  <c r="B45" i="7"/>
  <c r="C45" i="7" s="1"/>
  <c r="O40" i="4"/>
  <c r="P35" i="4" s="1"/>
  <c r="C22" i="7"/>
  <c r="AA25" i="7"/>
  <c r="L38" i="7" s="1"/>
  <c r="M38" i="7" s="1"/>
  <c r="B37" i="7"/>
  <c r="C37" i="7" s="1"/>
  <c r="C25" i="1"/>
  <c r="AB25" i="1"/>
  <c r="N25" i="7"/>
  <c r="N36" i="7" s="1"/>
  <c r="F17" i="7"/>
  <c r="C25" i="4"/>
  <c r="R25" i="1"/>
  <c r="H18" i="7"/>
  <c r="H25" i="5"/>
  <c r="F25" i="1"/>
  <c r="H25" i="4"/>
  <c r="W25" i="6"/>
  <c r="B25" i="7"/>
  <c r="L34" i="7" s="1"/>
  <c r="N40" i="6"/>
  <c r="L40" i="6"/>
  <c r="M34" i="6" s="1"/>
  <c r="E46" i="6"/>
  <c r="B46" i="6"/>
  <c r="C34" i="6" s="1"/>
  <c r="L40" i="5"/>
  <c r="M34" i="5" s="1"/>
  <c r="O40" i="5"/>
  <c r="P34" i="5" s="1"/>
  <c r="L25" i="7"/>
  <c r="M38" i="4"/>
  <c r="L40" i="4"/>
  <c r="M35" i="4" s="1"/>
  <c r="R25" i="7"/>
  <c r="G25" i="7"/>
  <c r="H13" i="7" s="1"/>
  <c r="AB25" i="7"/>
  <c r="D42" i="7"/>
  <c r="AE25" i="7"/>
  <c r="O40" i="1"/>
  <c r="P34" i="1" s="1"/>
  <c r="L40" i="1"/>
  <c r="M34" i="1" s="1"/>
  <c r="W25" i="7"/>
  <c r="Z25" i="7"/>
  <c r="B42" i="7"/>
  <c r="Y25" i="7"/>
  <c r="O39" i="7" s="1"/>
  <c r="P39" i="7" s="1"/>
  <c r="O25" i="7"/>
  <c r="P19" i="7" s="1"/>
  <c r="I25" i="7"/>
  <c r="N35" i="7" s="1"/>
  <c r="E42" i="7"/>
  <c r="V25" i="7"/>
  <c r="L39" i="7" s="1"/>
  <c r="M39" i="7" s="1"/>
  <c r="M25" i="6" l="1"/>
  <c r="K25" i="6"/>
  <c r="H25" i="6"/>
  <c r="C41" i="6"/>
  <c r="C36" i="6"/>
  <c r="F44" i="6"/>
  <c r="F36" i="6"/>
  <c r="F34" i="6"/>
  <c r="C44" i="6"/>
  <c r="C40" i="6"/>
  <c r="F41" i="6"/>
  <c r="F40" i="6"/>
  <c r="M36" i="6"/>
  <c r="P34" i="6"/>
  <c r="M35" i="6"/>
  <c r="P35" i="6"/>
  <c r="F41" i="5"/>
  <c r="F34" i="5"/>
  <c r="C41" i="5"/>
  <c r="C34" i="5"/>
  <c r="F40" i="5"/>
  <c r="F46" i="5"/>
  <c r="M35" i="5"/>
  <c r="C40" i="5"/>
  <c r="P36" i="5"/>
  <c r="M36" i="5"/>
  <c r="P35" i="5"/>
  <c r="F40" i="4"/>
  <c r="F36" i="4"/>
  <c r="F46" i="4" s="1"/>
  <c r="F39" i="4"/>
  <c r="F41" i="4"/>
  <c r="K25" i="4"/>
  <c r="P13" i="7"/>
  <c r="M18" i="7"/>
  <c r="M13" i="7"/>
  <c r="P34" i="4"/>
  <c r="C34" i="4"/>
  <c r="C41" i="4"/>
  <c r="M34" i="4"/>
  <c r="C40" i="4"/>
  <c r="P18" i="7"/>
  <c r="C39" i="4"/>
  <c r="P36" i="4"/>
  <c r="C36" i="4"/>
  <c r="M36" i="4"/>
  <c r="P15" i="7"/>
  <c r="M36" i="1"/>
  <c r="M19" i="7"/>
  <c r="M15" i="7"/>
  <c r="K25" i="1"/>
  <c r="K19" i="7"/>
  <c r="K15" i="7"/>
  <c r="F36" i="1"/>
  <c r="H19" i="7"/>
  <c r="H15" i="7"/>
  <c r="C36" i="1"/>
  <c r="C13" i="7"/>
  <c r="C34" i="1"/>
  <c r="C40" i="1"/>
  <c r="P36" i="1"/>
  <c r="F41" i="1"/>
  <c r="F40" i="1"/>
  <c r="M35" i="1"/>
  <c r="O36" i="7"/>
  <c r="P20" i="7"/>
  <c r="D46" i="7"/>
  <c r="N40" i="7"/>
  <c r="L36" i="7"/>
  <c r="M20" i="7"/>
  <c r="O35" i="7"/>
  <c r="K20" i="7"/>
  <c r="P35" i="1"/>
  <c r="L35" i="7"/>
  <c r="H20" i="7"/>
  <c r="O34" i="7"/>
  <c r="F20" i="7"/>
  <c r="F25" i="7" s="1"/>
  <c r="C20" i="7"/>
  <c r="M40" i="1"/>
  <c r="F42" i="7"/>
  <c r="E46" i="7"/>
  <c r="F44" i="7" s="1"/>
  <c r="C42" i="7"/>
  <c r="B46" i="7"/>
  <c r="C44" i="7" s="1"/>
  <c r="C46" i="6" l="1"/>
  <c r="M40" i="6"/>
  <c r="F46" i="6"/>
  <c r="P40" i="6"/>
  <c r="C46" i="5"/>
  <c r="M40" i="5"/>
  <c r="P40" i="5"/>
  <c r="P40" i="4"/>
  <c r="C46" i="4"/>
  <c r="C25" i="7"/>
  <c r="M40" i="4"/>
  <c r="M25" i="7"/>
  <c r="F41" i="7"/>
  <c r="F39" i="7"/>
  <c r="C36" i="7"/>
  <c r="C39" i="7"/>
  <c r="P25" i="7"/>
  <c r="F40" i="7"/>
  <c r="C46" i="1"/>
  <c r="K25" i="7"/>
  <c r="F36" i="7"/>
  <c r="H25" i="7"/>
  <c r="O40" i="7"/>
  <c r="P36" i="7" s="1"/>
  <c r="F34" i="7"/>
  <c r="C41" i="7"/>
  <c r="C34" i="7"/>
  <c r="P40" i="1"/>
  <c r="L40" i="7"/>
  <c r="M34" i="7" s="1"/>
  <c r="F46" i="1"/>
  <c r="C40" i="7"/>
  <c r="F46" i="7" l="1"/>
  <c r="P34" i="7"/>
  <c r="P35" i="7"/>
  <c r="M36" i="7"/>
  <c r="C46" i="7"/>
  <c r="M35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<sst xmlns="http://schemas.openxmlformats.org/spreadsheetml/2006/main" count="457" uniqueCount="62">
  <si>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</si>
  <si>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</si>
  <si>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</si>
  <si>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</si>
  <si>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</si>
  <si>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</si>
  <si>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</si>
  <si>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</si>
  <si>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</si>
  <si>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</si>
  <si>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</si>
  <si>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</si>
  <si>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</si>
  <si>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</si>
  <si>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</si>
  <si>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</si>
  <si>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</si>
  <si>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</si>
  <si>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</si>
  <si>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</si>
  <si>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</si>
  <si>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</si>
  <si>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</si>
  <si>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</si>
  <si>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</si>
  <si>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</si>
  <si>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</si>
  <si>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</si>
  <si>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</si>
  <si>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</si>
  <si>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</si>
  <si>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</si>
  <si>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</si>
  <si>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</si>
  <si>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</si>
  <si>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</si>
  <si>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</si>
  <si>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</si>
  <si>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</si>
  <si>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</si>
  <si>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</si>
  <si>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</si>
  <si>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</si>
  <si>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</si>
  <si>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</si>
  <si>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</si>
  <si>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</si>
  <si>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</si>
  <si>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</si>
  <si>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</si>
  <si>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</si>
  <si>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</si>
  <si>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</si>
  <si>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</si>
  <si>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</si>
  <si>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</si>
  <si>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</si>
  <si>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</si>
  <si>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</si>
  <si>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</si>
  <si>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</si>
  <si>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Selectives Metropolitanes SA (SEMESA)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</si>
</sst>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38-4173-AA45-4BA1FA22F820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38-4173-AA45-4BA1FA22F820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38-4173-AA45-4BA1FA22F820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38-4173-AA45-4BA1FA22F820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38-4173-AA45-4BA1FA22F820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38-4173-AA45-4BA1FA22F820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38-4173-AA45-4BA1FA22F820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38-4173-AA45-4BA1FA22F820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38-4173-AA45-4BA1FA22F820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38-4173-AA45-4BA1FA22F82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4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243</c:v>
                </c:pt>
                <c:pt idx="7">
                  <c:v>514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B38-4173-AA45-4BA1FA22F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E5-4A0B-AC5C-122289912C45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E5-4A0B-AC5C-122289912C45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E5-4A0B-AC5C-122289912C45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E5-4A0B-AC5C-122289912C45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E5-4A0B-AC5C-122289912C45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E5-4A0B-AC5C-122289912C45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E5-4A0B-AC5C-122289912C45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E5-4A0B-AC5C-122289912C45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E5-4A0B-AC5C-122289912C45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E5-4A0B-AC5C-122289912C4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5570555.7000000002</c:v>
                </c:pt>
                <c:pt idx="1">
                  <c:v>0</c:v>
                </c:pt>
                <c:pt idx="2">
                  <c:v>324508.07</c:v>
                </c:pt>
                <c:pt idx="3">
                  <c:v>0</c:v>
                </c:pt>
                <c:pt idx="4">
                  <c:v>0</c:v>
                </c:pt>
                <c:pt idx="5">
                  <c:v>61347</c:v>
                </c:pt>
                <c:pt idx="6">
                  <c:v>253196.49000000002</c:v>
                </c:pt>
                <c:pt idx="7">
                  <c:v>638854.05000000005</c:v>
                </c:pt>
                <c:pt idx="8">
                  <c:v>0</c:v>
                </c:pt>
                <c:pt idx="9">
                  <c:v>390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E5-4A0B-AC5C-122289912C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52-4976-A157-D92F4E8B0CFE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52-4976-A157-D92F4E8B0CFE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52-4976-A157-D92F4E8B0CFE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52-4976-A157-D92F4E8B0CF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9</c:v>
                </c:pt>
                <c:pt idx="1">
                  <c:v>232</c:v>
                </c:pt>
                <c:pt idx="2">
                  <c:v>530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52-4976-A157-D92F4E8B0C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74-4702-92B0-13853D1746AA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74-4702-92B0-13853D1746AA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74-4702-92B0-13853D1746AA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74-4702-92B0-13853D1746AA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74-4702-92B0-13853D1746AA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74-4702-92B0-13853D1746A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373948.13</c:v>
                </c:pt>
                <c:pt idx="1">
                  <c:v>5478886.25</c:v>
                </c:pt>
                <c:pt idx="2">
                  <c:v>996016.92999999993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274-4702-92B0-13853D1746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167640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70" zoomScaleNormal="70" workbookViewId="0">
      <selection activeCell="J15" sqref="J15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45055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4" si="0">IF(B13,B13/$B$25,"")</f>
        <v>0.25</v>
      </c>
      <c r="D13" s="4">
        <v>286767.01</v>
      </c>
      <c r="E13" s="5">
        <v>346988.08</v>
      </c>
      <c r="F13" s="21">
        <f t="shared" ref="F13:F24" si="1">IF(E13,E13/$E$25,"")</f>
        <v>0.96561499418398744</v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4.1666666666666664E-2</v>
      </c>
      <c r="I15" s="6">
        <v>92120</v>
      </c>
      <c r="J15" s="7">
        <v>111465.2</v>
      </c>
      <c r="K15" s="21">
        <f t="shared" si="3"/>
        <v>0.52934991018187871</v>
      </c>
      <c r="L15" s="2">
        <v>1</v>
      </c>
      <c r="M15" s="20">
        <f t="shared" si="4"/>
        <v>6.024096385542169E-3</v>
      </c>
      <c r="N15" s="6">
        <v>22484</v>
      </c>
      <c r="O15" s="7">
        <v>27205.64</v>
      </c>
      <c r="P15" s="21">
        <f t="shared" si="5"/>
        <v>0.14109283306239964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18</v>
      </c>
      <c r="H19" s="20">
        <f t="shared" si="2"/>
        <v>0.25</v>
      </c>
      <c r="I19" s="6">
        <v>4157.92</v>
      </c>
      <c r="J19" s="7">
        <v>4817.72</v>
      </c>
      <c r="K19" s="21">
        <f t="shared" si="3"/>
        <v>2.2879424692921566E-2</v>
      </c>
      <c r="L19" s="2">
        <v>60</v>
      </c>
      <c r="M19" s="20">
        <f t="shared" si="4"/>
        <v>0.36144578313253012</v>
      </c>
      <c r="N19" s="6">
        <v>61752.51</v>
      </c>
      <c r="O19" s="7">
        <v>74720.539999999994</v>
      </c>
      <c r="P19" s="21">
        <f t="shared" si="5"/>
        <v>0.38751276119776468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3</v>
      </c>
      <c r="C20" s="62">
        <f t="shared" si="0"/>
        <v>0.75</v>
      </c>
      <c r="D20" s="65">
        <v>10211.61</v>
      </c>
      <c r="E20" s="66">
        <v>12356.05</v>
      </c>
      <c r="F20" s="21">
        <f t="shared" si="1"/>
        <v>3.4385005816012629E-2</v>
      </c>
      <c r="G20" s="64">
        <v>51</v>
      </c>
      <c r="H20" s="62">
        <f t="shared" si="2"/>
        <v>0.70833333333333337</v>
      </c>
      <c r="I20" s="65">
        <v>78019.820000000007</v>
      </c>
      <c r="J20" s="66">
        <v>94287.06</v>
      </c>
      <c r="K20" s="63">
        <f t="shared" si="3"/>
        <v>0.44777066512519975</v>
      </c>
      <c r="L20" s="64">
        <v>105</v>
      </c>
      <c r="M20" s="62">
        <f t="shared" si="4"/>
        <v>0.63253012048192769</v>
      </c>
      <c r="N20" s="65">
        <v>76164.759999999995</v>
      </c>
      <c r="O20" s="66">
        <v>90894.67</v>
      </c>
      <c r="P20" s="63">
        <f t="shared" si="5"/>
        <v>0.47139440573983576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296978.62</v>
      </c>
      <c r="E25" s="18">
        <f t="shared" si="12"/>
        <v>359344.13</v>
      </c>
      <c r="F25" s="19">
        <f t="shared" si="12"/>
        <v>1</v>
      </c>
      <c r="G25" s="16">
        <f t="shared" si="12"/>
        <v>72</v>
      </c>
      <c r="H25" s="17">
        <f t="shared" si="12"/>
        <v>1</v>
      </c>
      <c r="I25" s="18">
        <f t="shared" si="12"/>
        <v>174297.74</v>
      </c>
      <c r="J25" s="18">
        <f t="shared" si="12"/>
        <v>210569.97999999998</v>
      </c>
      <c r="K25" s="19">
        <f t="shared" si="12"/>
        <v>1</v>
      </c>
      <c r="L25" s="16">
        <f t="shared" si="12"/>
        <v>166</v>
      </c>
      <c r="M25" s="17">
        <f t="shared" si="12"/>
        <v>1</v>
      </c>
      <c r="N25" s="18">
        <f t="shared" si="12"/>
        <v>160401.27000000002</v>
      </c>
      <c r="O25" s="18">
        <f t="shared" si="12"/>
        <v>192820.84999999998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25" hidden="1" customHeight="1" x14ac:dyDescent="0.3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43" t="s">
        <v>56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13">B13+G13+L13+Q13+AA13+V13</f>
        <v>1</v>
      </c>
      <c r="C34" s="8">
        <f t="shared" ref="C34:C43" si="14">IF(B34,B34/$B$46,"")</f>
        <v>4.1322314049586778E-3</v>
      </c>
      <c r="D34" s="10">
        <f t="shared" ref="D34:D45" si="15">D13+I13+N13+S13+AC13+X13</f>
        <v>286767.01</v>
      </c>
      <c r="E34" s="11">
        <f t="shared" ref="E34:E45" si="16">E13+J13+O13+T13+AD13+Y13</f>
        <v>346988.08</v>
      </c>
      <c r="F34" s="21">
        <f t="shared" ref="F34:F43" si="17">IF(E34,E34/$E$46,"")</f>
        <v>0.45492615154286359</v>
      </c>
      <c r="J34" s="99" t="s">
        <v>3</v>
      </c>
      <c r="K34" s="100"/>
      <c r="L34" s="54">
        <f>B25</f>
        <v>4</v>
      </c>
      <c r="M34" s="8">
        <f t="shared" ref="M34:M39" si="18">IF(L34,L34/$L$40,"")</f>
        <v>1.6528925619834711E-2</v>
      </c>
      <c r="N34" s="55">
        <f>D25</f>
        <v>296978.62</v>
      </c>
      <c r="O34" s="55">
        <f>E25</f>
        <v>359344.13</v>
      </c>
      <c r="P34" s="56">
        <f t="shared" ref="P34:P39" si="19">IF(O34,O34/$O$40,"")</f>
        <v>0.47112581544708532</v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72</v>
      </c>
      <c r="M35" s="8">
        <f t="shared" si="18"/>
        <v>0.2975206611570248</v>
      </c>
      <c r="N35" s="58">
        <f>I25</f>
        <v>174297.74</v>
      </c>
      <c r="O35" s="58">
        <f>J25</f>
        <v>210569.97999999998</v>
      </c>
      <c r="P35" s="56">
        <f t="shared" si="19"/>
        <v>0.27607228073038631</v>
      </c>
    </row>
    <row r="36" spans="1:33" ht="30" customHeight="1" x14ac:dyDescent="0.35">
      <c r="A36" s="41" t="s">
        <v>19</v>
      </c>
      <c r="B36" s="12">
        <f t="shared" si="13"/>
        <v>4</v>
      </c>
      <c r="C36" s="8">
        <f t="shared" si="14"/>
        <v>1.6528925619834711E-2</v>
      </c>
      <c r="D36" s="13">
        <f t="shared" si="15"/>
        <v>114604</v>
      </c>
      <c r="E36" s="14">
        <f t="shared" si="16"/>
        <v>138670.84</v>
      </c>
      <c r="F36" s="21">
        <f t="shared" si="17"/>
        <v>0.1818073738222252</v>
      </c>
      <c r="G36" s="24"/>
      <c r="J36" s="95" t="s">
        <v>2</v>
      </c>
      <c r="K36" s="96"/>
      <c r="L36" s="57">
        <f>L25</f>
        <v>166</v>
      </c>
      <c r="M36" s="8">
        <f t="shared" si="18"/>
        <v>0.68595041322314054</v>
      </c>
      <c r="N36" s="58">
        <f>N25</f>
        <v>160401.27000000002</v>
      </c>
      <c r="O36" s="58">
        <f>O25</f>
        <v>192820.84999999998</v>
      </c>
      <c r="P36" s="56">
        <f t="shared" si="19"/>
        <v>0.25280190382252832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78</v>
      </c>
      <c r="C40" s="8">
        <f t="shared" si="14"/>
        <v>0.32231404958677684</v>
      </c>
      <c r="D40" s="13">
        <f t="shared" si="15"/>
        <v>65910.430000000008</v>
      </c>
      <c r="E40" s="14">
        <f t="shared" si="16"/>
        <v>79538.259999999995</v>
      </c>
      <c r="F40" s="21">
        <f t="shared" si="17"/>
        <v>0.10428033874309366</v>
      </c>
      <c r="G40" s="24"/>
      <c r="J40" s="97" t="s">
        <v>0</v>
      </c>
      <c r="K40" s="98"/>
      <c r="L40" s="79">
        <f>SUM(L34:L39)</f>
        <v>242</v>
      </c>
      <c r="M40" s="17">
        <f>SUM(M34:M39)</f>
        <v>1</v>
      </c>
      <c r="N40" s="80">
        <f>SUM(N34:N39)</f>
        <v>631677.63</v>
      </c>
      <c r="O40" s="81">
        <f>SUM(O34:O39)</f>
        <v>762734.96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159</v>
      </c>
      <c r="C41" s="8">
        <f t="shared" si="14"/>
        <v>0.65702479338842978</v>
      </c>
      <c r="D41" s="13">
        <f t="shared" si="15"/>
        <v>164396.19</v>
      </c>
      <c r="E41" s="14">
        <f t="shared" si="16"/>
        <v>197537.78</v>
      </c>
      <c r="F41" s="21">
        <f t="shared" si="17"/>
        <v>0.25898613589181751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242</v>
      </c>
      <c r="C46" s="17">
        <f>SUM(C34:C45)</f>
        <v>1</v>
      </c>
      <c r="D46" s="18">
        <f>SUM(D34:D45)</f>
        <v>631677.63</v>
      </c>
      <c r="E46" s="18">
        <f>SUM(E34:E45)</f>
        <v>762734.96000000008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2" zoomScale="80" zoomScaleNormal="80" workbookViewId="0">
      <selection activeCell="L23" sqref="L23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45174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Selectives Metropolitanes SA (SEMESA)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1.5625E-2</v>
      </c>
      <c r="I13" s="4">
        <v>1022030.16</v>
      </c>
      <c r="J13" s="5">
        <v>1236656.49</v>
      </c>
      <c r="K13" s="21">
        <f t="shared" ref="K13:K21" si="3">IF(J13,J13/$J$25,"")</f>
        <v>0.90359909085687407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1.5625E-2</v>
      </c>
      <c r="I15" s="6">
        <v>55945.440000000002</v>
      </c>
      <c r="J15" s="7">
        <v>61539.98</v>
      </c>
      <c r="K15" s="21">
        <f t="shared" si="3"/>
        <v>4.4965979177734483E-2</v>
      </c>
      <c r="L15" s="2">
        <v>2</v>
      </c>
      <c r="M15" s="20">
        <f t="shared" si="4"/>
        <v>1.3698630136986301E-2</v>
      </c>
      <c r="N15" s="6">
        <v>68832</v>
      </c>
      <c r="O15" s="7">
        <v>83286.720000000001</v>
      </c>
      <c r="P15" s="21">
        <f t="shared" si="5"/>
        <v>0.28513192912167518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>
        <v>1</v>
      </c>
      <c r="M18" s="62">
        <f t="shared" si="4"/>
        <v>6.8493150684931503E-3</v>
      </c>
      <c r="N18" s="65">
        <v>50700</v>
      </c>
      <c r="O18" s="66">
        <v>61347</v>
      </c>
      <c r="P18" s="63">
        <f t="shared" si="5"/>
        <v>0.21002133900611536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23</v>
      </c>
      <c r="H19" s="20">
        <f t="shared" si="2"/>
        <v>0.359375</v>
      </c>
      <c r="I19" s="6">
        <v>10185.11</v>
      </c>
      <c r="J19" s="7">
        <v>10742.16</v>
      </c>
      <c r="K19" s="21">
        <f t="shared" si="3"/>
        <v>7.8490721460080463E-3</v>
      </c>
      <c r="L19" s="2">
        <v>51</v>
      </c>
      <c r="M19" s="20">
        <f t="shared" si="4"/>
        <v>0.34931506849315069</v>
      </c>
      <c r="N19" s="6">
        <v>59068.87</v>
      </c>
      <c r="O19" s="7">
        <v>71473.350000000006</v>
      </c>
      <c r="P19" s="21">
        <f t="shared" si="5"/>
        <v>0.24468887916691501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2</v>
      </c>
      <c r="C20" s="62">
        <f t="shared" si="0"/>
        <v>1</v>
      </c>
      <c r="D20" s="65">
        <v>3952.55</v>
      </c>
      <c r="E20" s="66">
        <v>4782.58</v>
      </c>
      <c r="F20" s="21">
        <f t="shared" si="1"/>
        <v>1</v>
      </c>
      <c r="G20" s="64">
        <v>39</v>
      </c>
      <c r="H20" s="62">
        <f t="shared" si="2"/>
        <v>0.609375</v>
      </c>
      <c r="I20" s="65">
        <v>51172.94</v>
      </c>
      <c r="J20" s="66">
        <v>59651.16</v>
      </c>
      <c r="K20" s="21">
        <f t="shared" si="3"/>
        <v>4.3585857819383567E-2</v>
      </c>
      <c r="L20" s="64">
        <v>92</v>
      </c>
      <c r="M20" s="62">
        <f t="shared" si="4"/>
        <v>0.63013698630136983</v>
      </c>
      <c r="N20" s="65">
        <v>63175.3</v>
      </c>
      <c r="O20" s="66">
        <v>75991.820000000007</v>
      </c>
      <c r="P20" s="63">
        <f t="shared" si="5"/>
        <v>0.26015785270529446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32">SUM(B13:B24)</f>
        <v>2</v>
      </c>
      <c r="C25" s="17">
        <f t="shared" si="32"/>
        <v>1</v>
      </c>
      <c r="D25" s="18">
        <f t="shared" si="32"/>
        <v>3952.55</v>
      </c>
      <c r="E25" s="18">
        <f t="shared" si="32"/>
        <v>4782.58</v>
      </c>
      <c r="F25" s="19">
        <f t="shared" si="32"/>
        <v>1</v>
      </c>
      <c r="G25" s="16">
        <f t="shared" si="32"/>
        <v>64</v>
      </c>
      <c r="H25" s="17">
        <f t="shared" si="32"/>
        <v>1</v>
      </c>
      <c r="I25" s="18">
        <f t="shared" si="32"/>
        <v>1139333.6500000001</v>
      </c>
      <c r="J25" s="18">
        <f t="shared" si="32"/>
        <v>1368589.7899999998</v>
      </c>
      <c r="K25" s="19">
        <f t="shared" si="32"/>
        <v>1.0000000000000002</v>
      </c>
      <c r="L25" s="16">
        <f t="shared" si="32"/>
        <v>146</v>
      </c>
      <c r="M25" s="17">
        <f t="shared" si="32"/>
        <v>1</v>
      </c>
      <c r="N25" s="18">
        <f t="shared" si="32"/>
        <v>241776.16999999998</v>
      </c>
      <c r="O25" s="18">
        <f t="shared" si="32"/>
        <v>292098.89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5">
      <c r="B26" s="25"/>
      <c r="H26" s="25"/>
      <c r="N26" s="25"/>
    </row>
    <row r="27" spans="1:31" s="47" customFormat="1" ht="34.25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33">B13+G13+L13+Q13+AA13+V13</f>
        <v>1</v>
      </c>
      <c r="C34" s="8">
        <f t="shared" ref="C34:C45" si="34">IF(B34,B34/$B$46,"")</f>
        <v>4.7169811320754715E-3</v>
      </c>
      <c r="D34" s="10">
        <f t="shared" ref="D34:D45" si="35">D13+I13+N13+S13+AC13+X13</f>
        <v>1022030.16</v>
      </c>
      <c r="E34" s="11">
        <f t="shared" ref="E34:E45" si="36">E13+J13+O13+T13+AD13+Y13</f>
        <v>1236656.49</v>
      </c>
      <c r="F34" s="21">
        <f t="shared" ref="F34:F42" si="37">IF(E34,E34/$E$46,"")</f>
        <v>0.74252646665304811</v>
      </c>
      <c r="J34" s="99" t="s">
        <v>3</v>
      </c>
      <c r="K34" s="100"/>
      <c r="L34" s="54">
        <f>B25</f>
        <v>2</v>
      </c>
      <c r="M34" s="8">
        <f t="shared" ref="M34:M39" si="38">IF(L34,L34/$L$40,"")</f>
        <v>9.433962264150943E-3</v>
      </c>
      <c r="N34" s="55">
        <f>D25</f>
        <v>3952.55</v>
      </c>
      <c r="O34" s="55">
        <f>E25</f>
        <v>4782.58</v>
      </c>
      <c r="P34" s="56">
        <f t="shared" ref="P34:P39" si="39">IF(O34,O34/$O$40,"")</f>
        <v>2.8716076433525492E-3</v>
      </c>
    </row>
    <row r="35" spans="1:33" s="24" customFormat="1" ht="30" customHeight="1" x14ac:dyDescent="0.3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64</v>
      </c>
      <c r="M35" s="8">
        <f t="shared" si="38"/>
        <v>0.30188679245283018</v>
      </c>
      <c r="N35" s="58">
        <f>I25</f>
        <v>1139333.6500000001</v>
      </c>
      <c r="O35" s="58">
        <f>J25</f>
        <v>1368589.7899999998</v>
      </c>
      <c r="P35" s="56">
        <f t="shared" si="39"/>
        <v>0.82174326442594992</v>
      </c>
    </row>
    <row r="36" spans="1:33" ht="30" customHeight="1" x14ac:dyDescent="0.35">
      <c r="A36" s="41" t="s">
        <v>19</v>
      </c>
      <c r="B36" s="12">
        <f t="shared" si="33"/>
        <v>3</v>
      </c>
      <c r="C36" s="8">
        <f t="shared" si="34"/>
        <v>1.4150943396226415E-2</v>
      </c>
      <c r="D36" s="13">
        <f t="shared" si="35"/>
        <v>124777.44</v>
      </c>
      <c r="E36" s="14">
        <f t="shared" si="36"/>
        <v>144826.70000000001</v>
      </c>
      <c r="F36" s="21">
        <f t="shared" si="37"/>
        <v>8.6958390383752415E-2</v>
      </c>
      <c r="G36" s="24"/>
      <c r="J36" s="95" t="s">
        <v>2</v>
      </c>
      <c r="K36" s="96"/>
      <c r="L36" s="57">
        <f>L25</f>
        <v>146</v>
      </c>
      <c r="M36" s="8">
        <f t="shared" si="38"/>
        <v>0.68867924528301883</v>
      </c>
      <c r="N36" s="58">
        <f>N25</f>
        <v>241776.16999999998</v>
      </c>
      <c r="O36" s="58">
        <f>O25</f>
        <v>292098.89</v>
      </c>
      <c r="P36" s="56">
        <f t="shared" si="39"/>
        <v>0.17538512793069755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3"/>
        <v>1</v>
      </c>
      <c r="C39" s="8">
        <f t="shared" si="34"/>
        <v>4.7169811320754715E-3</v>
      </c>
      <c r="D39" s="13">
        <f t="shared" si="35"/>
        <v>50700</v>
      </c>
      <c r="E39" s="22">
        <f t="shared" si="36"/>
        <v>61347</v>
      </c>
      <c r="F39" s="21">
        <f t="shared" si="37"/>
        <v>3.6834619409763937E-2</v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74</v>
      </c>
      <c r="C40" s="8">
        <f t="shared" si="34"/>
        <v>0.34905660377358488</v>
      </c>
      <c r="D40" s="13">
        <f t="shared" si="35"/>
        <v>69253.98000000001</v>
      </c>
      <c r="E40" s="14">
        <f t="shared" si="36"/>
        <v>82215.510000000009</v>
      </c>
      <c r="F40" s="21">
        <f t="shared" si="37"/>
        <v>4.9364712543883832E-2</v>
      </c>
      <c r="G40" s="24"/>
      <c r="J40" s="97" t="s">
        <v>0</v>
      </c>
      <c r="K40" s="98"/>
      <c r="L40" s="79">
        <f>SUM(L34:L39)</f>
        <v>212</v>
      </c>
      <c r="M40" s="17">
        <f>SUM(M34:M39)</f>
        <v>1</v>
      </c>
      <c r="N40" s="80">
        <f>SUM(N34:N39)</f>
        <v>1385062.37</v>
      </c>
      <c r="O40" s="81">
        <f>SUM(O34:O39)</f>
        <v>1665471.2599999998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133</v>
      </c>
      <c r="C41" s="8">
        <f t="shared" si="34"/>
        <v>0.62735849056603776</v>
      </c>
      <c r="D41" s="13">
        <f t="shared" si="35"/>
        <v>118300.79000000001</v>
      </c>
      <c r="E41" s="14">
        <f t="shared" si="36"/>
        <v>140425.56</v>
      </c>
      <c r="F41" s="21">
        <f t="shared" si="37"/>
        <v>8.4315811009551739E-2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212</v>
      </c>
      <c r="C46" s="17">
        <f>SUM(C34:C45)</f>
        <v>1</v>
      </c>
      <c r="D46" s="18">
        <f>SUM(D34:D45)</f>
        <v>1385062.37</v>
      </c>
      <c r="E46" s="18">
        <f>SUM(E34:E45)</f>
        <v>1665471.26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3" zoomScale="80" zoomScaleNormal="80" workbookViewId="0">
      <selection activeCell="J36" sqref="J36:K36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45251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Selectives Metropolitanes SA (SEMESA)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>
        <v>1</v>
      </c>
      <c r="M13" s="20">
        <f t="shared" ref="M13:M23" si="4">IF(L13,L13/$L$25,"")</f>
        <v>9.8039215686274508E-3</v>
      </c>
      <c r="N13" s="4">
        <v>257467.88</v>
      </c>
      <c r="O13" s="5">
        <v>311536.13</v>
      </c>
      <c r="P13" s="21">
        <f t="shared" ref="P13:P23" si="5">IF(O13,O13/$O$25,"")</f>
        <v>0.74765229008856426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</v>
      </c>
      <c r="H19" s="20">
        <f t="shared" si="2"/>
        <v>0.18604651162790697</v>
      </c>
      <c r="I19" s="6">
        <v>9320.15</v>
      </c>
      <c r="J19" s="7">
        <v>11277.39</v>
      </c>
      <c r="K19" s="21">
        <f t="shared" si="3"/>
        <v>0.11877220516875558</v>
      </c>
      <c r="L19" s="2">
        <v>42</v>
      </c>
      <c r="M19" s="20">
        <f t="shared" si="4"/>
        <v>0.41176470588235292</v>
      </c>
      <c r="N19" s="6">
        <v>36791.019999999997</v>
      </c>
      <c r="O19" s="7">
        <v>44517.14</v>
      </c>
      <c r="P19" s="21">
        <f t="shared" si="5"/>
        <v>0.10683621726055731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1</v>
      </c>
      <c r="D20" s="65">
        <v>3817.09</v>
      </c>
      <c r="E20" s="66">
        <v>4618.68</v>
      </c>
      <c r="F20" s="21">
        <f t="shared" si="1"/>
        <v>1</v>
      </c>
      <c r="G20" s="64">
        <v>35</v>
      </c>
      <c r="H20" s="62">
        <f t="shared" si="2"/>
        <v>0.81395348837209303</v>
      </c>
      <c r="I20" s="65">
        <v>70053.06</v>
      </c>
      <c r="J20" s="66">
        <v>83672.350000000006</v>
      </c>
      <c r="K20" s="63">
        <f t="shared" si="3"/>
        <v>0.88122779483124447</v>
      </c>
      <c r="L20" s="64">
        <v>59</v>
      </c>
      <c r="M20" s="62">
        <f t="shared" si="4"/>
        <v>0.57843137254901966</v>
      </c>
      <c r="N20" s="65">
        <v>50559.57</v>
      </c>
      <c r="O20" s="66">
        <v>60632.58</v>
      </c>
      <c r="P20" s="63">
        <f t="shared" si="5"/>
        <v>0.14551149265087834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3817.09</v>
      </c>
      <c r="E25" s="18">
        <f t="shared" si="22"/>
        <v>4618.68</v>
      </c>
      <c r="F25" s="19">
        <f t="shared" si="22"/>
        <v>1</v>
      </c>
      <c r="G25" s="16">
        <f t="shared" si="22"/>
        <v>43</v>
      </c>
      <c r="H25" s="17">
        <f t="shared" si="22"/>
        <v>1</v>
      </c>
      <c r="I25" s="18">
        <f t="shared" si="22"/>
        <v>79373.209999999992</v>
      </c>
      <c r="J25" s="18">
        <f t="shared" si="22"/>
        <v>94949.74</v>
      </c>
      <c r="K25" s="19">
        <f t="shared" si="22"/>
        <v>1</v>
      </c>
      <c r="L25" s="16">
        <f t="shared" si="22"/>
        <v>102</v>
      </c>
      <c r="M25" s="17">
        <f t="shared" si="22"/>
        <v>1</v>
      </c>
      <c r="N25" s="18">
        <f t="shared" si="22"/>
        <v>344818.47000000003</v>
      </c>
      <c r="O25" s="18">
        <f t="shared" si="22"/>
        <v>416685.85000000003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5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1</v>
      </c>
      <c r="C34" s="8">
        <f t="shared" ref="C34:C42" si="24">IF(B34,B34/$B$46,"")</f>
        <v>6.8493150684931503E-3</v>
      </c>
      <c r="D34" s="10">
        <f t="shared" ref="D34:D45" si="25">D13+I13+N13+S13+AC13+X13</f>
        <v>257467.88</v>
      </c>
      <c r="E34" s="11">
        <f t="shared" ref="E34:E45" si="26">E13+J13+O13+T13+AD13+Y13</f>
        <v>311536.13</v>
      </c>
      <c r="F34" s="21">
        <f t="shared" ref="F34:F43" si="27">IF(E34,E34/$E$46,"")</f>
        <v>0.60345482469326595</v>
      </c>
      <c r="J34" s="99" t="s">
        <v>3</v>
      </c>
      <c r="K34" s="100"/>
      <c r="L34" s="54">
        <f>B25</f>
        <v>1</v>
      </c>
      <c r="M34" s="8">
        <f>IF(L34,L34/$L$40,"")</f>
        <v>6.8493150684931503E-3</v>
      </c>
      <c r="N34" s="55">
        <f>D25</f>
        <v>3817.09</v>
      </c>
      <c r="O34" s="55">
        <f>E25</f>
        <v>4618.68</v>
      </c>
      <c r="P34" s="56">
        <f>IF(O34,O34/$O$40,"")</f>
        <v>8.9465216432979815E-3</v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43</v>
      </c>
      <c r="M35" s="8">
        <f>IF(L35,L35/$L$40,"")</f>
        <v>0.29452054794520549</v>
      </c>
      <c r="N35" s="58">
        <f>I25</f>
        <v>79373.209999999992</v>
      </c>
      <c r="O35" s="58">
        <f>J25</f>
        <v>94949.74</v>
      </c>
      <c r="P35" s="56">
        <f>IF(O35,O35/$O$40,"")</f>
        <v>0.18392049328715479</v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102</v>
      </c>
      <c r="M36" s="8">
        <f>IF(L36,L36/$L$40,"")</f>
        <v>0.69863013698630139</v>
      </c>
      <c r="N36" s="58">
        <f>N25</f>
        <v>344818.47000000003</v>
      </c>
      <c r="O36" s="58">
        <f>O25</f>
        <v>416685.85000000003</v>
      </c>
      <c r="P36" s="56">
        <f>IF(O36,O36/$O$40,"")</f>
        <v>0.80713298506954723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50</v>
      </c>
      <c r="C40" s="8">
        <f t="shared" si="24"/>
        <v>0.34246575342465752</v>
      </c>
      <c r="D40" s="13">
        <f t="shared" si="25"/>
        <v>46111.17</v>
      </c>
      <c r="E40" s="14">
        <f t="shared" si="26"/>
        <v>55794.53</v>
      </c>
      <c r="F40" s="21">
        <f t="shared" si="27"/>
        <v>0.108075677514493</v>
      </c>
      <c r="G40" s="24"/>
      <c r="J40" s="97" t="s">
        <v>0</v>
      </c>
      <c r="K40" s="98"/>
      <c r="L40" s="79">
        <f>SUM(L34:L39)</f>
        <v>146</v>
      </c>
      <c r="M40" s="17">
        <f>SUM(M34:M39)</f>
        <v>1</v>
      </c>
      <c r="N40" s="80">
        <f>SUM(N34:N39)</f>
        <v>428008.77</v>
      </c>
      <c r="O40" s="81">
        <f>SUM(O34:O39)</f>
        <v>516254.27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95</v>
      </c>
      <c r="C41" s="8">
        <f t="shared" si="24"/>
        <v>0.65068493150684936</v>
      </c>
      <c r="D41" s="13">
        <f t="shared" si="25"/>
        <v>124429.72</v>
      </c>
      <c r="E41" s="14">
        <f t="shared" si="26"/>
        <v>148923.60999999999</v>
      </c>
      <c r="F41" s="21">
        <f t="shared" si="27"/>
        <v>0.28846949779224096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146</v>
      </c>
      <c r="C46" s="17">
        <f>SUM(C34:C45)</f>
        <v>1</v>
      </c>
      <c r="D46" s="18">
        <f>SUM(D34:D45)</f>
        <v>428008.77</v>
      </c>
      <c r="E46" s="18">
        <f>SUM(E34:E45)</f>
        <v>516254.27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38" zoomScale="80" zoomScaleNormal="80" workbookViewId="0">
      <selection activeCell="M7" sqref="M7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45351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Selectives Metropolitanes SA (SEMESA)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1.8867924528301886E-2</v>
      </c>
      <c r="I13" s="4">
        <v>3341250</v>
      </c>
      <c r="J13" s="5">
        <v>3675375</v>
      </c>
      <c r="K13" s="21">
        <f t="shared" ref="K13:K21" si="3">IF(J13,J13/$J$25,"")</f>
        <v>0.96598966277322229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1.8867924528301886E-2</v>
      </c>
      <c r="I15" s="6">
        <v>33893</v>
      </c>
      <c r="J15" s="7">
        <v>41010.53</v>
      </c>
      <c r="K15" s="21">
        <f t="shared" si="3"/>
        <v>1.0778695519464305E-2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0.13207547169811321</v>
      </c>
      <c r="I19" s="6">
        <v>4063.99</v>
      </c>
      <c r="J19" s="7">
        <v>4875.6899999999996</v>
      </c>
      <c r="K19" s="21">
        <f t="shared" si="3"/>
        <v>1.281465466486215E-3</v>
      </c>
      <c r="L19" s="2">
        <v>34</v>
      </c>
      <c r="M19" s="20">
        <f>IF(L19,L19/$L$25,"")</f>
        <v>0.29310344827586204</v>
      </c>
      <c r="N19" s="6">
        <v>25431.79</v>
      </c>
      <c r="O19" s="7">
        <v>30772.499999999996</v>
      </c>
      <c r="P19" s="21">
        <f>IF(O19,O19/$O$25,"")</f>
        <v>0.32594071856198631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0.5</v>
      </c>
      <c r="D20" s="65">
        <v>3977.47</v>
      </c>
      <c r="E20" s="66">
        <v>4812.74</v>
      </c>
      <c r="F20" s="21">
        <f t="shared" si="1"/>
        <v>0.92503949841814126</v>
      </c>
      <c r="G20" s="64">
        <v>44</v>
      </c>
      <c r="H20" s="62">
        <f t="shared" si="2"/>
        <v>0.83018867924528306</v>
      </c>
      <c r="I20" s="65">
        <v>69885.63</v>
      </c>
      <c r="J20" s="66">
        <v>83515.520000000004</v>
      </c>
      <c r="K20" s="63">
        <f t="shared" si="3"/>
        <v>2.1950176240827211E-2</v>
      </c>
      <c r="L20" s="64">
        <v>82</v>
      </c>
      <c r="M20" s="62">
        <f>IF(L20,L20/$L$25,"")</f>
        <v>0.7068965517241379</v>
      </c>
      <c r="N20" s="65">
        <v>53068.13</v>
      </c>
      <c r="O20" s="66">
        <v>63638.839999999989</v>
      </c>
      <c r="P20" s="63">
        <f>IF(O20,O20/$O$25,"")</f>
        <v>0.67405928143801375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5">
      <c r="A23" s="88" t="s">
        <v>47</v>
      </c>
      <c r="B23" s="2">
        <v>1</v>
      </c>
      <c r="C23" s="20">
        <f t="shared" si="10"/>
        <v>0.5</v>
      </c>
      <c r="D23" s="6">
        <v>390</v>
      </c>
      <c r="E23" s="7">
        <v>390</v>
      </c>
      <c r="F23" s="21">
        <f t="shared" si="1"/>
        <v>7.4960501581858796E-2</v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2</v>
      </c>
      <c r="C25" s="17">
        <f t="shared" si="30"/>
        <v>1</v>
      </c>
      <c r="D25" s="18">
        <f t="shared" si="30"/>
        <v>4367.4699999999993</v>
      </c>
      <c r="E25" s="18">
        <f t="shared" si="30"/>
        <v>5202.74</v>
      </c>
      <c r="F25" s="19">
        <f t="shared" si="30"/>
        <v>1</v>
      </c>
      <c r="G25" s="16">
        <f t="shared" si="30"/>
        <v>53</v>
      </c>
      <c r="H25" s="17">
        <f t="shared" si="30"/>
        <v>1</v>
      </c>
      <c r="I25" s="18">
        <f t="shared" si="30"/>
        <v>3449092.62</v>
      </c>
      <c r="J25" s="18">
        <f t="shared" si="30"/>
        <v>3804776.7399999998</v>
      </c>
      <c r="K25" s="19">
        <f t="shared" si="30"/>
        <v>1</v>
      </c>
      <c r="L25" s="16">
        <f t="shared" si="30"/>
        <v>116</v>
      </c>
      <c r="M25" s="17">
        <f t="shared" si="30"/>
        <v>1</v>
      </c>
      <c r="N25" s="18">
        <f t="shared" si="30"/>
        <v>78499.92</v>
      </c>
      <c r="O25" s="18">
        <f t="shared" si="30"/>
        <v>94411.339999999982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5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1</v>
      </c>
      <c r="C34" s="8">
        <f t="shared" ref="C34:C45" si="32">IF(B34,B34/$B$46,"")</f>
        <v>5.8479532163742687E-3</v>
      </c>
      <c r="D34" s="10">
        <f t="shared" ref="D34:D42" si="33">D13+I13+N13+S13+AC13+X13</f>
        <v>3341250</v>
      </c>
      <c r="E34" s="11">
        <f t="shared" ref="E34:E42" si="34">E13+J13+O13+T13+AD13+Y13</f>
        <v>3675375</v>
      </c>
      <c r="F34" s="21">
        <f t="shared" ref="F34:F42" si="35">IF(E34,E34/$E$46,"")</f>
        <v>0.9413440327677034</v>
      </c>
      <c r="J34" s="99" t="s">
        <v>3</v>
      </c>
      <c r="K34" s="100"/>
      <c r="L34" s="54">
        <f>B25</f>
        <v>2</v>
      </c>
      <c r="M34" s="8">
        <f t="shared" ref="M34:M39" si="36">IF(L34,L34/$L$40,"")</f>
        <v>1.1695906432748537E-2</v>
      </c>
      <c r="N34" s="55">
        <f>D25</f>
        <v>4367.4699999999993</v>
      </c>
      <c r="O34" s="55">
        <f>E25</f>
        <v>5202.74</v>
      </c>
      <c r="P34" s="56">
        <f t="shared" ref="P34:P39" si="37">IF(O34,O34/$O$40,"")</f>
        <v>1.332535660454196E-3</v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53</v>
      </c>
      <c r="M35" s="8">
        <f t="shared" si="36"/>
        <v>0.30994152046783624</v>
      </c>
      <c r="N35" s="58">
        <f>I25</f>
        <v>3449092.62</v>
      </c>
      <c r="O35" s="58">
        <f>J25</f>
        <v>3804776.7399999998</v>
      </c>
      <c r="P35" s="56">
        <f t="shared" si="37"/>
        <v>0.97448665244018784</v>
      </c>
    </row>
    <row r="36" spans="1:33" ht="30" customHeight="1" x14ac:dyDescent="0.3">
      <c r="A36" s="41" t="s">
        <v>19</v>
      </c>
      <c r="B36" s="12">
        <f t="shared" si="31"/>
        <v>1</v>
      </c>
      <c r="C36" s="8">
        <f t="shared" si="32"/>
        <v>5.8479532163742687E-3</v>
      </c>
      <c r="D36" s="13">
        <f t="shared" si="33"/>
        <v>33893</v>
      </c>
      <c r="E36" s="14">
        <f t="shared" si="34"/>
        <v>41010.53</v>
      </c>
      <c r="F36" s="21">
        <f t="shared" si="35"/>
        <v>1.050369491443482E-2</v>
      </c>
      <c r="G36" s="24"/>
      <c r="J36" s="95" t="s">
        <v>2</v>
      </c>
      <c r="K36" s="96"/>
      <c r="L36" s="57">
        <f>L25</f>
        <v>116</v>
      </c>
      <c r="M36" s="8">
        <f t="shared" si="36"/>
        <v>0.67836257309941517</v>
      </c>
      <c r="N36" s="58">
        <f>N25</f>
        <v>78499.92</v>
      </c>
      <c r="O36" s="58">
        <f>O25</f>
        <v>94411.339999999982</v>
      </c>
      <c r="P36" s="56">
        <f t="shared" si="37"/>
        <v>2.418081189935796E-2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41</v>
      </c>
      <c r="C40" s="8">
        <f t="shared" si="32"/>
        <v>0.23976608187134502</v>
      </c>
      <c r="D40" s="13">
        <f t="shared" si="33"/>
        <v>29495.78</v>
      </c>
      <c r="E40" s="14">
        <f t="shared" si="34"/>
        <v>35648.189999999995</v>
      </c>
      <c r="F40" s="21">
        <f t="shared" si="35"/>
        <v>9.1302821985428176E-3</v>
      </c>
      <c r="G40" s="24"/>
      <c r="J40" s="97" t="s">
        <v>0</v>
      </c>
      <c r="K40" s="98"/>
      <c r="L40" s="79">
        <f>SUM(L34:L39)</f>
        <v>171</v>
      </c>
      <c r="M40" s="17">
        <f>SUM(M34:M39)</f>
        <v>1</v>
      </c>
      <c r="N40" s="80">
        <f>SUM(N34:N39)</f>
        <v>3531960.0100000002</v>
      </c>
      <c r="O40" s="81">
        <f>SUM(O34:O39)</f>
        <v>3904390.82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127</v>
      </c>
      <c r="C41" s="8">
        <f t="shared" si="32"/>
        <v>0.74269005847953218</v>
      </c>
      <c r="D41" s="13">
        <f t="shared" si="33"/>
        <v>126931.23000000001</v>
      </c>
      <c r="E41" s="14">
        <f t="shared" si="34"/>
        <v>151967.1</v>
      </c>
      <c r="F41" s="21">
        <f t="shared" si="35"/>
        <v>3.8922102577835689E-2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1</v>
      </c>
      <c r="C44" s="8">
        <f t="shared" si="32"/>
        <v>5.8479532163742687E-3</v>
      </c>
      <c r="D44" s="13">
        <f t="shared" si="39"/>
        <v>390</v>
      </c>
      <c r="E44" s="14">
        <f t="shared" si="40"/>
        <v>390</v>
      </c>
      <c r="F44" s="21">
        <f>IF(E44,E44/$E$46,"")</f>
        <v>9.988754148336001E-5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171</v>
      </c>
      <c r="C46" s="17">
        <f>SUM(C34:C45)</f>
        <v>1</v>
      </c>
      <c r="D46" s="18">
        <f>SUM(D34:D45)</f>
        <v>3531960.01</v>
      </c>
      <c r="E46" s="18">
        <f>SUM(E34:E45)</f>
        <v>3904390.82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7" zoomScale="80" zoomScaleNormal="80" workbookViewId="0">
      <selection activeCell="E46" sqref="E46"/>
    </sheetView>
  </sheetViews>
  <sheetFormatPr defaultColWidth="9.08984375" defaultRowHeight="14.5" x14ac:dyDescent="0.35"/>
  <cols>
    <col min="1" max="1" width="30.453125" style="26" customWidth="1"/>
    <col min="2" max="2" width="11.08984375" style="59" customWidth="1"/>
    <col min="3" max="3" width="10.6328125" style="26" customWidth="1"/>
    <col min="4" max="4" width="19.08984375" style="26" customWidth="1"/>
    <col min="5" max="5" width="19.632812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1" width="11.453125" style="26" customWidth="1"/>
    <col min="12" max="12" width="11.6328125" style="26" customWidth="1"/>
    <col min="13" max="13" width="10.6328125" style="26" customWidth="1"/>
    <col min="14" max="14" width="20.0898437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Selectives Metropolitanes SA (SEMESA)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4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4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2023'!B13+'CONTRACTACIO 2n TR 2023'!B13+'CONTRACTACIO 3r TR 2023'!B13+'CONTRACTACIO 4t TR 2023'!B13</f>
        <v>1</v>
      </c>
      <c r="C13" s="20">
        <f t="shared" ref="C13:C24" si="0">IF(B13,B13/$B$25,"")</f>
        <v>0.1111111111111111</v>
      </c>
      <c r="D13" s="10">
        <f>'CONTRACTACIO 1r TR 2023'!D13+'CONTRACTACIO 2n TR 2023'!D13+'CONTRACTACIO 3r TR 2023'!D13+'CONTRACTACIO 4t TR 2023'!D13</f>
        <v>286767.01</v>
      </c>
      <c r="E13" s="10">
        <f>'CONTRACTACIO 1r TR 2023'!E13+'CONTRACTACIO 2n TR 2023'!E13+'CONTRACTACIO 3r TR 2023'!E13+'CONTRACTACIO 4t TR 2023'!E13</f>
        <v>346988.08</v>
      </c>
      <c r="F13" s="21">
        <f t="shared" ref="F13:F24" si="1">IF(E13,E13/$E$25,"")</f>
        <v>0.92790430587258188</v>
      </c>
      <c r="G13" s="9">
        <f>'CONTRACTACIO 1r TR 2023'!G13+'CONTRACTACIO 2n TR 2023'!G13+'CONTRACTACIO 3r TR 2023'!G13+'CONTRACTACIO 4t TR 2023'!G13</f>
        <v>2</v>
      </c>
      <c r="H13" s="20">
        <f t="shared" ref="H13:H24" si="2">IF(G13,G13/$G$25,"")</f>
        <v>8.6206896551724137E-3</v>
      </c>
      <c r="I13" s="10">
        <f>'CONTRACTACIO 1r TR 2023'!I13+'CONTRACTACIO 2n TR 2023'!I13+'CONTRACTACIO 3r TR 2023'!I13+'CONTRACTACIO 4t TR 2023'!I13</f>
        <v>4363280.16</v>
      </c>
      <c r="J13" s="10">
        <f>'CONTRACTACIO 1r TR 2023'!J13+'CONTRACTACIO 2n TR 2023'!J13+'CONTRACTACIO 3r TR 2023'!J13+'CONTRACTACIO 4t TR 2023'!J13</f>
        <v>4912031.49</v>
      </c>
      <c r="K13" s="21">
        <f t="shared" ref="K13:K24" si="3">IF(J13,J13/$J$25,"")</f>
        <v>0.89653832291188751</v>
      </c>
      <c r="L13" s="9">
        <f>'CONTRACTACIO 1r TR 2023'!L13+'CONTRACTACIO 2n TR 2023'!L13+'CONTRACTACIO 3r TR 2023'!L13+'CONTRACTACIO 4t TR 2023'!L13</f>
        <v>1</v>
      </c>
      <c r="M13" s="20">
        <f t="shared" ref="M13:M24" si="4">IF(L13,L13/$L$25,"")</f>
        <v>1.8867924528301887E-3</v>
      </c>
      <c r="N13" s="10">
        <f>'CONTRACTACIO 1r TR 2023'!N13+'CONTRACTACIO 2n TR 2023'!N13+'CONTRACTACIO 3r TR 2023'!N13+'CONTRACTACIO 4t TR 2023'!N13</f>
        <v>257467.88</v>
      </c>
      <c r="O13" s="10">
        <f>'CONTRACTACIO 1r TR 2023'!O13+'CONTRACTACIO 2n TR 2023'!O13+'CONTRACTACIO 3r TR 2023'!O13+'CONTRACTACIO 4t TR 2023'!O13</f>
        <v>311536.13</v>
      </c>
      <c r="P13" s="21">
        <f t="shared" ref="P13:P24" si="5">IF(O13,O13/$O$25,"")</f>
        <v>0.31278196245118045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5</v>
      </c>
      <c r="H15" s="20">
        <f t="shared" si="2"/>
        <v>2.1551724137931036E-2</v>
      </c>
      <c r="I15" s="13">
        <f>'CONTRACTACIO 1r TR 2023'!I15+'CONTRACTACIO 2n TR 2023'!I15+'CONTRACTACIO 3r TR 2023'!I15+'CONTRACTACIO 4t TR 2023'!I15</f>
        <v>181958.44</v>
      </c>
      <c r="J15" s="13">
        <f>'CONTRACTACIO 1r TR 2023'!J15+'CONTRACTACIO 2n TR 2023'!J15+'CONTRACTACIO 3r TR 2023'!J15+'CONTRACTACIO 4t TR 2023'!J15</f>
        <v>214015.71</v>
      </c>
      <c r="K15" s="21">
        <f t="shared" si="3"/>
        <v>3.9061900582440454E-2</v>
      </c>
      <c r="L15" s="9">
        <f>'CONTRACTACIO 1r TR 2023'!L15+'CONTRACTACIO 2n TR 2023'!L15+'CONTRACTACIO 3r TR 2023'!L15+'CONTRACTACIO 4t TR 2023'!L15</f>
        <v>3</v>
      </c>
      <c r="M15" s="20">
        <f t="shared" si="4"/>
        <v>5.6603773584905656E-3</v>
      </c>
      <c r="N15" s="13">
        <f>'CONTRACTACIO 1r TR 2023'!N15+'CONTRACTACIO 2n TR 2023'!N15+'CONTRACTACIO 3r TR 2023'!N15+'CONTRACTACIO 4t TR 2023'!N15</f>
        <v>91316</v>
      </c>
      <c r="O15" s="13">
        <f>'CONTRACTACIO 1r TR 2023'!O15+'CONTRACTACIO 2n TR 2023'!O15+'CONTRACTACIO 3r TR 2023'!O15+'CONTRACTACIO 4t TR 2023'!O15</f>
        <v>110492.36</v>
      </c>
      <c r="P15" s="21">
        <f t="shared" si="5"/>
        <v>0.11093421875871126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1</v>
      </c>
      <c r="M18" s="20">
        <f t="shared" si="4"/>
        <v>1.8867924528301887E-3</v>
      </c>
      <c r="N18" s="13">
        <f>'CONTRACTACIO 1r TR 2023'!N18+'CONTRACTACIO 2n TR 2023'!N18+'CONTRACTACIO 3r TR 2023'!N18+'CONTRACTACIO 4t TR 2023'!N18</f>
        <v>50700</v>
      </c>
      <c r="O18" s="13">
        <f>'CONTRACTACIO 1r TR 2023'!O18+'CONTRACTACIO 2n TR 2023'!O18+'CONTRACTACIO 3r TR 2023'!O18+'CONTRACTACIO 4t TR 2023'!O18</f>
        <v>61347</v>
      </c>
      <c r="P18" s="21">
        <f t="shared" si="5"/>
        <v>6.1592326548103961E-2</v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56</v>
      </c>
      <c r="H19" s="20">
        <f t="shared" si="2"/>
        <v>0.2413793103448276</v>
      </c>
      <c r="I19" s="13">
        <f>'CONTRACTACIO 1r TR 2023'!I19+'CONTRACTACIO 2n TR 2023'!I19+'CONTRACTACIO 3r TR 2023'!I19+'CONTRACTACIO 4t TR 2023'!I19</f>
        <v>27727.17</v>
      </c>
      <c r="J19" s="13">
        <f>'CONTRACTACIO 1r TR 2023'!J19+'CONTRACTACIO 2n TR 2023'!J19+'CONTRACTACIO 3r TR 2023'!J19+'CONTRACTACIO 4t TR 2023'!J19</f>
        <v>31712.959999999999</v>
      </c>
      <c r="K19" s="21">
        <f t="shared" si="3"/>
        <v>5.7882128872451038E-3</v>
      </c>
      <c r="L19" s="9">
        <f>'CONTRACTACIO 1r TR 2023'!L19+'CONTRACTACIO 2n TR 2023'!L19+'CONTRACTACIO 3r TR 2023'!L19+'CONTRACTACIO 4t TR 2023'!L19</f>
        <v>187</v>
      </c>
      <c r="M19" s="20">
        <f t="shared" si="4"/>
        <v>0.35283018867924526</v>
      </c>
      <c r="N19" s="13">
        <f>'CONTRACTACIO 1r TR 2023'!N19+'CONTRACTACIO 2n TR 2023'!N19+'CONTRACTACIO 3r TR 2023'!N19+'CONTRACTACIO 4t TR 2023'!N19</f>
        <v>183044.19</v>
      </c>
      <c r="O19" s="13">
        <f>'CONTRACTACIO 1r TR 2023'!O19+'CONTRACTACIO 2n TR 2023'!O19+'CONTRACTACIO 3r TR 2023'!O19+'CONTRACTACIO 4t TR 2023'!O19</f>
        <v>221483.53000000003</v>
      </c>
      <c r="P19" s="21">
        <f t="shared" si="5"/>
        <v>0.22236924225775967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2023'!B20+'CONTRACTACIO 2n TR 2023'!B20+'CONTRACTACIO 3r TR 2023'!B20+'CONTRACTACIO 4t TR 2023'!B20</f>
        <v>7</v>
      </c>
      <c r="C20" s="20">
        <f t="shared" si="0"/>
        <v>0.77777777777777779</v>
      </c>
      <c r="D20" s="13">
        <f>'CONTRACTACIO 1r TR 2023'!D20+'CONTRACTACIO 2n TR 2023'!D20+'CONTRACTACIO 3r TR 2023'!D20+'CONTRACTACIO 4t TR 2023'!D20</f>
        <v>21958.720000000001</v>
      </c>
      <c r="E20" s="13">
        <f>'CONTRACTACIO 1r TR 2023'!E20+'CONTRACTACIO 2n TR 2023'!E20+'CONTRACTACIO 3r TR 2023'!E20+'CONTRACTACIO 4t TR 2023'!E20</f>
        <v>26570.049999999996</v>
      </c>
      <c r="F20" s="21">
        <f t="shared" si="1"/>
        <v>7.1052768735599764E-2</v>
      </c>
      <c r="G20" s="9">
        <f>'CONTRACTACIO 1r TR 2023'!G20+'CONTRACTACIO 2n TR 2023'!G20+'CONTRACTACIO 3r TR 2023'!G20+'CONTRACTACIO 4t TR 2023'!G20</f>
        <v>169</v>
      </c>
      <c r="H20" s="20">
        <f t="shared" si="2"/>
        <v>0.72844827586206895</v>
      </c>
      <c r="I20" s="13">
        <f>'CONTRACTACIO 1r TR 2023'!I20+'CONTRACTACIO 2n TR 2023'!I20+'CONTRACTACIO 3r TR 2023'!I20+'CONTRACTACIO 4t TR 2023'!I20</f>
        <v>269131.45</v>
      </c>
      <c r="J20" s="13">
        <f>'CONTRACTACIO 1r TR 2023'!J20+'CONTRACTACIO 2n TR 2023'!J20+'CONTRACTACIO 3r TR 2023'!J20+'CONTRACTACIO 4t TR 2023'!J20</f>
        <v>321126.09000000003</v>
      </c>
      <c r="K20" s="21">
        <f t="shared" si="3"/>
        <v>5.8611563618427016E-2</v>
      </c>
      <c r="L20" s="9">
        <f>'CONTRACTACIO 1r TR 2023'!L20+'CONTRACTACIO 2n TR 2023'!L20+'CONTRACTACIO 3r TR 2023'!L20+'CONTRACTACIO 4t TR 2023'!L20</f>
        <v>338</v>
      </c>
      <c r="M20" s="20">
        <f t="shared" si="4"/>
        <v>0.63773584905660374</v>
      </c>
      <c r="N20" s="13">
        <f>'CONTRACTACIO 1r TR 2023'!N20+'CONTRACTACIO 2n TR 2023'!N20+'CONTRACTACIO 3r TR 2023'!N20+'CONTRACTACIO 4t TR 2023'!N20</f>
        <v>242967.76</v>
      </c>
      <c r="O20" s="13">
        <f>'CONTRACTACIO 1r TR 2023'!O20+'CONTRACTACIO 2n TR 2023'!O20+'CONTRACTACIO 3r TR 2023'!O20+'CONTRACTACIO 4t TR 2023'!O20</f>
        <v>291157.90999999997</v>
      </c>
      <c r="P20" s="21">
        <f t="shared" si="5"/>
        <v>0.29232224998424472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" hidden="1" customHeight="1" x14ac:dyDescent="0.3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77">
        <f>'CONTRACTACIO 1r TR 2023'!B23+'CONTRACTACIO 2n TR 2023'!B23+'CONTRACTACIO 3r TR 2023'!B23+'CONTRACTACIO 4t TR 2023'!B23</f>
        <v>1</v>
      </c>
      <c r="C23" s="62">
        <f t="shared" si="0"/>
        <v>0.1111111111111111</v>
      </c>
      <c r="D23" s="73">
        <f>'CONTRACTACIO 1r TR 2023'!D23+'CONTRACTACIO 2n TR 2023'!D23+'CONTRACTACIO 3r TR 2023'!D23+'CONTRACTACIO 4t TR 2023'!D23</f>
        <v>390</v>
      </c>
      <c r="E23" s="74">
        <f>'CONTRACTACIO 1r TR 2023'!E23+'CONTRACTACIO 2n TR 2023'!E23+'CONTRACTACIO 3r TR 2023'!E23+'CONTRACTACIO 4t TR 2023'!E23</f>
        <v>390</v>
      </c>
      <c r="F23" s="63">
        <f t="shared" si="1"/>
        <v>1.0429253918183786E-3</v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9</v>
      </c>
      <c r="C25" s="17">
        <f t="shared" si="12"/>
        <v>1</v>
      </c>
      <c r="D25" s="18">
        <f t="shared" si="12"/>
        <v>309115.73</v>
      </c>
      <c r="E25" s="18">
        <f t="shared" si="12"/>
        <v>373948.13</v>
      </c>
      <c r="F25" s="19">
        <f t="shared" si="12"/>
        <v>1</v>
      </c>
      <c r="G25" s="16">
        <f t="shared" si="12"/>
        <v>232</v>
      </c>
      <c r="H25" s="17">
        <f t="shared" si="12"/>
        <v>1</v>
      </c>
      <c r="I25" s="18">
        <f t="shared" si="12"/>
        <v>4842097.2200000007</v>
      </c>
      <c r="J25" s="18">
        <f t="shared" si="12"/>
        <v>5478886.25</v>
      </c>
      <c r="K25" s="19">
        <f t="shared" si="12"/>
        <v>1</v>
      </c>
      <c r="L25" s="16">
        <f t="shared" si="12"/>
        <v>530</v>
      </c>
      <c r="M25" s="17">
        <f t="shared" si="12"/>
        <v>1</v>
      </c>
      <c r="N25" s="18">
        <f t="shared" si="12"/>
        <v>825495.83000000007</v>
      </c>
      <c r="O25" s="18">
        <f t="shared" si="12"/>
        <v>996016.92999999993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">
      <c r="B26" s="25"/>
      <c r="H26" s="25"/>
      <c r="N26" s="25"/>
    </row>
    <row r="27" spans="1:31" s="47" customFormat="1" ht="34.25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5" customHeight="1" thickBot="1" x14ac:dyDescent="0.4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4</v>
      </c>
      <c r="C34" s="8">
        <f t="shared" ref="C34:C40" si="14">IF(B34,B34/$B$46,"")</f>
        <v>5.1880674448767832E-3</v>
      </c>
      <c r="D34" s="10">
        <f t="shared" ref="D34:D43" si="15">D13+I13+N13+S13+X13+AC13</f>
        <v>4907515.05</v>
      </c>
      <c r="E34" s="11">
        <f t="shared" ref="E34:E43" si="16">E13+J13+O13+T13+Y13+AD13</f>
        <v>5570555.7000000002</v>
      </c>
      <c r="F34" s="21">
        <f t="shared" ref="F34:F40" si="17">IF(E34,E34/$E$46,"")</f>
        <v>0.81335620352371174</v>
      </c>
      <c r="J34" s="99" t="s">
        <v>3</v>
      </c>
      <c r="K34" s="100"/>
      <c r="L34" s="54">
        <f>B25</f>
        <v>9</v>
      </c>
      <c r="M34" s="8">
        <f t="shared" ref="M34:M39" si="18">IF(L34,L34/$L$40,"")</f>
        <v>1.1673151750972763E-2</v>
      </c>
      <c r="N34" s="55">
        <f>D25</f>
        <v>309115.73</v>
      </c>
      <c r="O34" s="55">
        <f>E25</f>
        <v>373948.13</v>
      </c>
      <c r="P34" s="56">
        <f t="shared" ref="P34:P39" si="19">IF(O34,O34/$O$40,"")</f>
        <v>5.4600123885592142E-2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232</v>
      </c>
      <c r="M35" s="8">
        <f t="shared" si="18"/>
        <v>0.30090791180285342</v>
      </c>
      <c r="N35" s="58">
        <f>I25</f>
        <v>4842097.2200000007</v>
      </c>
      <c r="O35" s="58">
        <f>J25</f>
        <v>5478886.25</v>
      </c>
      <c r="P35" s="56">
        <f t="shared" si="19"/>
        <v>0.79997155756619864</v>
      </c>
    </row>
    <row r="36" spans="1:33" s="24" customFormat="1" ht="30" customHeight="1" x14ac:dyDescent="0.3">
      <c r="A36" s="41" t="s">
        <v>19</v>
      </c>
      <c r="B36" s="12">
        <f t="shared" si="13"/>
        <v>8</v>
      </c>
      <c r="C36" s="8">
        <f t="shared" si="14"/>
        <v>1.0376134889753566E-2</v>
      </c>
      <c r="D36" s="13">
        <f t="shared" si="15"/>
        <v>273274.44</v>
      </c>
      <c r="E36" s="14">
        <f t="shared" si="16"/>
        <v>324508.07</v>
      </c>
      <c r="F36" s="21">
        <f t="shared" si="17"/>
        <v>4.7381386353969476E-2</v>
      </c>
      <c r="J36" s="95" t="s">
        <v>2</v>
      </c>
      <c r="K36" s="96"/>
      <c r="L36" s="57">
        <f>L25</f>
        <v>530</v>
      </c>
      <c r="M36" s="8">
        <f t="shared" si="18"/>
        <v>0.6874189364461738</v>
      </c>
      <c r="N36" s="58">
        <f>N25</f>
        <v>825495.83000000007</v>
      </c>
      <c r="O36" s="58">
        <f>O25</f>
        <v>996016.92999999993</v>
      </c>
      <c r="P36" s="56">
        <f t="shared" si="19"/>
        <v>0.14542831854820923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1.2970168612191958E-3</v>
      </c>
      <c r="D39" s="13">
        <f t="shared" si="15"/>
        <v>50700</v>
      </c>
      <c r="E39" s="22">
        <f t="shared" si="16"/>
        <v>61347</v>
      </c>
      <c r="F39" s="21">
        <f t="shared" si="17"/>
        <v>8.957268485362985E-3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243</v>
      </c>
      <c r="C40" s="8">
        <f t="shared" si="14"/>
        <v>0.31517509727626458</v>
      </c>
      <c r="D40" s="13">
        <f t="shared" si="15"/>
        <v>210771.36</v>
      </c>
      <c r="E40" s="14">
        <f t="shared" si="16"/>
        <v>253196.49000000002</v>
      </c>
      <c r="F40" s="21">
        <f t="shared" si="17"/>
        <v>3.6969190677319581E-2</v>
      </c>
      <c r="G40" s="24"/>
      <c r="H40" s="24"/>
      <c r="I40" s="24"/>
      <c r="J40" s="97" t="s">
        <v>0</v>
      </c>
      <c r="K40" s="98"/>
      <c r="L40" s="79">
        <f>SUM(L34:L39)</f>
        <v>771</v>
      </c>
      <c r="M40" s="17">
        <f>SUM(M34:M39)</f>
        <v>1</v>
      </c>
      <c r="N40" s="80">
        <f>SUM(N34:N39)</f>
        <v>5976708.7800000012</v>
      </c>
      <c r="O40" s="81">
        <f>SUM(O34:O39)</f>
        <v>6848851.3099999996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514</v>
      </c>
      <c r="C41" s="8">
        <f>IF(B41,B41/$B$46,"")</f>
        <v>0.66666666666666663</v>
      </c>
      <c r="D41" s="13">
        <f t="shared" si="15"/>
        <v>534057.93000000005</v>
      </c>
      <c r="E41" s="14">
        <f t="shared" si="16"/>
        <v>638854.05000000005</v>
      </c>
      <c r="F41" s="21">
        <f>IF(E41,E41/$E$46,"")</f>
        <v>9.3279007104039469E-2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1</v>
      </c>
      <c r="C44" s="8">
        <f>IF(B44,B44/$B$46,"")</f>
        <v>1.2970168612191958E-3</v>
      </c>
      <c r="D44" s="13">
        <f t="shared" ref="D44" si="21">D23+I23+N23+S23+X23+AC23</f>
        <v>390</v>
      </c>
      <c r="E44" s="14">
        <f t="shared" ref="E44" si="22">E23+J23+O23+T23+Y23+AD23</f>
        <v>390</v>
      </c>
      <c r="F44" s="21">
        <f>IF(E44,E44/$E$46,"")</f>
        <v>5.6943855596713189E-5</v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771</v>
      </c>
      <c r="C46" s="17">
        <f>SUM(C34:C45)</f>
        <v>1</v>
      </c>
      <c r="D46" s="18">
        <f>SUM(D34:D45)</f>
        <v>5976708.7800000003</v>
      </c>
      <c r="E46" s="18">
        <f>SUM(E34:E45)</f>
        <v>6848851.3100000005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8" ma:contentTypeDescription="Crear nuevo documento." ma:contentTypeScope="" ma:versionID="df6c8151b2666437b2fa8e9fadb6c62b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c8a3f33d32cd98e40340a8aa852311ca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8378F-1324-4816-B35A-3E21A27E32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DA077B-EF2F-4A1B-801E-21830A5C9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2024-03-13T13:45:20Z</dcterms:modified>
</cp:coreProperties>
</file>