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1089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N20" i="1" l="1"/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J25" i="7" s="1"/>
  <c r="O35" i="7" s="1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/>
  <c r="G21" i="7"/>
  <c r="L21" i="7"/>
  <c r="M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/>
  <c r="N25" i="5"/>
  <c r="N36" i="5"/>
  <c r="S25" i="5"/>
  <c r="N37" i="5"/>
  <c r="X25" i="5"/>
  <c r="N38" i="5"/>
  <c r="B25" i="5"/>
  <c r="L34" i="5"/>
  <c r="G25" i="5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/>
  <c r="B34" i="4"/>
  <c r="B35" i="4"/>
  <c r="B36" i="4"/>
  <c r="B37" i="4"/>
  <c r="C37" i="4"/>
  <c r="B38" i="4"/>
  <c r="B39" i="4"/>
  <c r="B40" i="4"/>
  <c r="B46" i="4" s="1"/>
  <c r="C34" i="4" s="1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 s="1"/>
  <c r="L25" i="4"/>
  <c r="M19" i="4" s="1"/>
  <c r="M15" i="4"/>
  <c r="M16" i="4"/>
  <c r="M17" i="4"/>
  <c r="M25" i="4" s="1"/>
  <c r="M18" i="4"/>
  <c r="M21" i="4"/>
  <c r="M24" i="4"/>
  <c r="J25" i="4"/>
  <c r="K19" i="4" s="1"/>
  <c r="K16" i="4"/>
  <c r="K17" i="4"/>
  <c r="I25" i="4"/>
  <c r="N35" i="4" s="1"/>
  <c r="G25" i="4"/>
  <c r="H13" i="4" s="1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20" i="1" s="1"/>
  <c r="K22" i="1"/>
  <c r="O25" i="1"/>
  <c r="O36" i="1" s="1"/>
  <c r="E25" i="1"/>
  <c r="Y25" i="1"/>
  <c r="O38" i="1"/>
  <c r="I25" i="1"/>
  <c r="N35" i="1" s="1"/>
  <c r="N25" i="1"/>
  <c r="N36" i="1" s="1"/>
  <c r="D25" i="1"/>
  <c r="N34" i="1"/>
  <c r="X25" i="1"/>
  <c r="N38" i="1"/>
  <c r="G25" i="1"/>
  <c r="H19" i="1" s="1"/>
  <c r="H22" i="1"/>
  <c r="L25" i="1"/>
  <c r="M20" i="1" s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M25" i="1" s="1"/>
  <c r="K24" i="1"/>
  <c r="K19" i="1"/>
  <c r="K18" i="1"/>
  <c r="K17" i="1"/>
  <c r="K16" i="1"/>
  <c r="K15" i="1"/>
  <c r="K14" i="1"/>
  <c r="H21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46" i="1" s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25" i="1" s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W25" i="1"/>
  <c r="O35" i="1"/>
  <c r="E46" i="1"/>
  <c r="F40" i="1" s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L35" i="5"/>
  <c r="L40" i="5"/>
  <c r="M39" i="5"/>
  <c r="H22" i="5"/>
  <c r="O38" i="5"/>
  <c r="O35" i="5"/>
  <c r="K22" i="5"/>
  <c r="U25" i="5"/>
  <c r="M14" i="4"/>
  <c r="P21" i="4"/>
  <c r="AE25" i="4"/>
  <c r="H22" i="4"/>
  <c r="K13" i="4"/>
  <c r="K22" i="4"/>
  <c r="Z21" i="4"/>
  <c r="U25" i="4"/>
  <c r="AB25" i="4"/>
  <c r="L34" i="1"/>
  <c r="F20" i="1"/>
  <c r="O34" i="1"/>
  <c r="F13" i="1"/>
  <c r="C13" i="1"/>
  <c r="K21" i="1"/>
  <c r="H16" i="1"/>
  <c r="H13" i="1"/>
  <c r="H14" i="1"/>
  <c r="H18" i="1"/>
  <c r="H24" i="1"/>
  <c r="Z25" i="1"/>
  <c r="F41" i="1"/>
  <c r="U25" i="1"/>
  <c r="C42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F23" i="7"/>
  <c r="B46" i="5"/>
  <c r="D46" i="5"/>
  <c r="E46" i="5"/>
  <c r="F43" i="5"/>
  <c r="AE21" i="5"/>
  <c r="AE20" i="5"/>
  <c r="C20" i="5"/>
  <c r="F21" i="5"/>
  <c r="F20" i="5"/>
  <c r="P21" i="5"/>
  <c r="N40" i="5"/>
  <c r="E42" i="7"/>
  <c r="N40" i="6"/>
  <c r="B46" i="6"/>
  <c r="C43" i="6"/>
  <c r="B36" i="7"/>
  <c r="S25" i="7"/>
  <c r="N37" i="7"/>
  <c r="V25" i="7"/>
  <c r="D39" i="7"/>
  <c r="Y25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24" i="4"/>
  <c r="C14" i="4"/>
  <c r="F14" i="4"/>
  <c r="F20" i="4"/>
  <c r="K21" i="4"/>
  <c r="D42" i="7"/>
  <c r="AD25" i="7"/>
  <c r="O38" i="7"/>
  <c r="H20" i="4"/>
  <c r="W17" i="4"/>
  <c r="O38" i="4"/>
  <c r="E38" i="7"/>
  <c r="Z17" i="4"/>
  <c r="C18" i="4"/>
  <c r="C20" i="4"/>
  <c r="O34" i="4"/>
  <c r="O35" i="4"/>
  <c r="M13" i="4"/>
  <c r="W20" i="4"/>
  <c r="M20" i="4"/>
  <c r="O36" i="4"/>
  <c r="P20" i="4"/>
  <c r="L36" i="4"/>
  <c r="O25" i="7"/>
  <c r="P19" i="7" s="1"/>
  <c r="P18" i="7"/>
  <c r="L35" i="4"/>
  <c r="F43" i="4"/>
  <c r="K22" i="7"/>
  <c r="Z14" i="7"/>
  <c r="Q25" i="7"/>
  <c r="B25" i="7"/>
  <c r="C24" i="7"/>
  <c r="B35" i="7"/>
  <c r="B37" i="7"/>
  <c r="AC25" i="7"/>
  <c r="N38" i="7"/>
  <c r="E37" i="7"/>
  <c r="E34" i="7"/>
  <c r="B39" i="7"/>
  <c r="L25" i="7"/>
  <c r="M20" i="7" s="1"/>
  <c r="M15" i="7"/>
  <c r="D40" i="7"/>
  <c r="D38" i="7"/>
  <c r="E39" i="7"/>
  <c r="E35" i="7"/>
  <c r="B42" i="7"/>
  <c r="D45" i="7"/>
  <c r="E40" i="7"/>
  <c r="E45" i="7"/>
  <c r="AA25" i="7"/>
  <c r="B45" i="7"/>
  <c r="D36" i="7"/>
  <c r="E36" i="7"/>
  <c r="D37" i="7"/>
  <c r="C36" i="1"/>
  <c r="C35" i="1"/>
  <c r="B38" i="7"/>
  <c r="R17" i="7"/>
  <c r="D25" i="7"/>
  <c r="N34" i="7"/>
  <c r="H22" i="7"/>
  <c r="H21" i="7"/>
  <c r="F38" i="1"/>
  <c r="P17" i="7"/>
  <c r="P16" i="7"/>
  <c r="F37" i="4"/>
  <c r="Z16" i="7"/>
  <c r="P39" i="1"/>
  <c r="F37" i="1"/>
  <c r="M16" i="7"/>
  <c r="O40" i="5"/>
  <c r="P36" i="5"/>
  <c r="F25" i="1"/>
  <c r="F43" i="1"/>
  <c r="F44" i="1"/>
  <c r="F24" i="7"/>
  <c r="C25" i="1"/>
  <c r="C22" i="7"/>
  <c r="C23" i="7"/>
  <c r="C44" i="1"/>
  <c r="Z25" i="6"/>
  <c r="Z25" i="4"/>
  <c r="F25" i="6"/>
  <c r="F15" i="7"/>
  <c r="F22" i="7"/>
  <c r="P25" i="6"/>
  <c r="F34" i="1"/>
  <c r="F42" i="1"/>
  <c r="F36" i="1"/>
  <c r="F35" i="1"/>
  <c r="F39" i="1"/>
  <c r="C34" i="1"/>
  <c r="C36" i="6"/>
  <c r="C41" i="6"/>
  <c r="C25" i="6"/>
  <c r="C39" i="5"/>
  <c r="C43" i="5"/>
  <c r="P39" i="5"/>
  <c r="P37" i="5"/>
  <c r="C25" i="5"/>
  <c r="AE25" i="5"/>
  <c r="C36" i="4"/>
  <c r="C43" i="4"/>
  <c r="W25" i="4"/>
  <c r="C45" i="1"/>
  <c r="C37" i="1"/>
  <c r="P38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F25" i="5"/>
  <c r="C41" i="5"/>
  <c r="F42" i="5"/>
  <c r="F41" i="5"/>
  <c r="M36" i="5"/>
  <c r="M34" i="5"/>
  <c r="M35" i="5"/>
  <c r="L39" i="7"/>
  <c r="W20" i="7"/>
  <c r="W25" i="7"/>
  <c r="P34" i="5"/>
  <c r="P35" i="5"/>
  <c r="O39" i="7"/>
  <c r="Z21" i="7"/>
  <c r="Z25" i="7"/>
  <c r="AE18" i="7"/>
  <c r="AE21" i="7"/>
  <c r="AE17" i="7"/>
  <c r="F35" i="4"/>
  <c r="F36" i="4"/>
  <c r="F25" i="4"/>
  <c r="K18" i="7"/>
  <c r="C38" i="4"/>
  <c r="C35" i="4"/>
  <c r="C25" i="4"/>
  <c r="F38" i="4"/>
  <c r="F42" i="4"/>
  <c r="P21" i="7"/>
  <c r="F45" i="4"/>
  <c r="C45" i="4"/>
  <c r="K15" i="7"/>
  <c r="K14" i="7"/>
  <c r="K16" i="7"/>
  <c r="AB20" i="7"/>
  <c r="AB17" i="7"/>
  <c r="P34" i="4"/>
  <c r="C20" i="7"/>
  <c r="C18" i="7"/>
  <c r="C14" i="7"/>
  <c r="C39" i="4"/>
  <c r="C13" i="7"/>
  <c r="F39" i="4"/>
  <c r="R13" i="7"/>
  <c r="K21" i="7"/>
  <c r="M18" i="7"/>
  <c r="C41" i="4"/>
  <c r="M13" i="7"/>
  <c r="P13" i="7"/>
  <c r="P15" i="7"/>
  <c r="P14" i="7"/>
  <c r="P20" i="7"/>
  <c r="M14" i="7"/>
  <c r="L34" i="7"/>
  <c r="L38" i="7"/>
  <c r="C42" i="7"/>
  <c r="H15" i="7"/>
  <c r="H16" i="7"/>
  <c r="H14" i="7"/>
  <c r="H18" i="7"/>
  <c r="H24" i="7"/>
  <c r="P34" i="1"/>
  <c r="P37" i="1"/>
  <c r="M38" i="1"/>
  <c r="M34" i="1"/>
  <c r="F43" i="7"/>
  <c r="C38" i="7"/>
  <c r="C43" i="7"/>
  <c r="R25" i="7"/>
  <c r="U25" i="7"/>
  <c r="AE25" i="7"/>
  <c r="F46" i="6"/>
  <c r="M40" i="6"/>
  <c r="P40" i="6"/>
  <c r="C46" i="6"/>
  <c r="C46" i="5"/>
  <c r="F25" i="7"/>
  <c r="F46" i="5"/>
  <c r="M40" i="5"/>
  <c r="P40" i="5"/>
  <c r="AB25" i="7"/>
  <c r="P37" i="4"/>
  <c r="C25" i="7"/>
  <c r="P38" i="4"/>
  <c r="F38" i="7"/>
  <c r="M37" i="4"/>
  <c r="M38" i="4"/>
  <c r="M34" i="4"/>
  <c r="F39" i="7"/>
  <c r="F35" i="7"/>
  <c r="F42" i="7"/>
  <c r="F45" i="7"/>
  <c r="F37" i="7"/>
  <c r="F36" i="7"/>
  <c r="C37" i="7"/>
  <c r="C39" i="7"/>
  <c r="C36" i="7"/>
  <c r="C35" i="7"/>
  <c r="C45" i="7"/>
  <c r="M37" i="7"/>
  <c r="M39" i="7"/>
  <c r="P39" i="7"/>
  <c r="P38" i="7"/>
  <c r="P37" i="7"/>
  <c r="P34" i="7"/>
  <c r="M38" i="7"/>
  <c r="M34" i="7"/>
  <c r="E41" i="7" l="1"/>
  <c r="K20" i="4"/>
  <c r="D46" i="4"/>
  <c r="P25" i="4"/>
  <c r="O36" i="7"/>
  <c r="O40" i="7" s="1"/>
  <c r="P36" i="7" s="1"/>
  <c r="M19" i="7"/>
  <c r="K19" i="7"/>
  <c r="E46" i="4"/>
  <c r="F40" i="4" s="1"/>
  <c r="K13" i="7"/>
  <c r="N40" i="4"/>
  <c r="N25" i="7"/>
  <c r="N36" i="7" s="1"/>
  <c r="P25" i="7"/>
  <c r="O40" i="4"/>
  <c r="P35" i="4" s="1"/>
  <c r="K25" i="4"/>
  <c r="B40" i="7"/>
  <c r="L36" i="7"/>
  <c r="G25" i="7"/>
  <c r="L35" i="7" s="1"/>
  <c r="L40" i="7" s="1"/>
  <c r="M35" i="7" s="1"/>
  <c r="C40" i="4"/>
  <c r="C46" i="4" s="1"/>
  <c r="H19" i="4"/>
  <c r="H25" i="4" s="1"/>
  <c r="L40" i="4"/>
  <c r="M36" i="4" s="1"/>
  <c r="D41" i="7"/>
  <c r="D46" i="7" s="1"/>
  <c r="N40" i="1"/>
  <c r="O40" i="1"/>
  <c r="P36" i="1" s="1"/>
  <c r="E46" i="7"/>
  <c r="F46" i="1"/>
  <c r="P35" i="1"/>
  <c r="K25" i="1"/>
  <c r="K20" i="7"/>
  <c r="I25" i="7"/>
  <c r="N35" i="7" s="1"/>
  <c r="M25" i="7"/>
  <c r="B41" i="7"/>
  <c r="B46" i="1"/>
  <c r="C41" i="1" s="1"/>
  <c r="H20" i="1"/>
  <c r="H25" i="1" s="1"/>
  <c r="L35" i="1"/>
  <c r="H20" i="7" l="1"/>
  <c r="N40" i="7"/>
  <c r="P36" i="4"/>
  <c r="P40" i="4" s="1"/>
  <c r="F34" i="4"/>
  <c r="F41" i="4"/>
  <c r="K25" i="7"/>
  <c r="P35" i="7"/>
  <c r="P40" i="7" s="1"/>
  <c r="M35" i="4"/>
  <c r="M40" i="4" s="1"/>
  <c r="H19" i="7"/>
  <c r="H13" i="7"/>
  <c r="F40" i="7"/>
  <c r="F34" i="7"/>
  <c r="M36" i="7"/>
  <c r="M40" i="7" s="1"/>
  <c r="P40" i="1"/>
  <c r="F41" i="7"/>
  <c r="B46" i="7"/>
  <c r="C40" i="1"/>
  <c r="C46" i="1" s="1"/>
  <c r="L40" i="1"/>
  <c r="M36" i="1" s="1"/>
  <c r="M35" i="1"/>
  <c r="M40" i="1" s="1"/>
  <c r="F46" i="4" l="1"/>
  <c r="F46" i="7"/>
  <c r="H25" i="7"/>
  <c r="C40" i="7"/>
  <c r="C34" i="7"/>
  <c r="C41" i="7"/>
  <c r="C46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<sst xmlns="http://schemas.openxmlformats.org/spreadsheetml/2006/main" count="457" uniqueCount="62">
  <si>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</si>
  <si>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</si>
  <si>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</si>
  <si>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</si>
  <si>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</si>
  <si>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</si>
  <si>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</si>
  <si>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</si>
  <si>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</si>
  <si>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</si>
  <si>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</si>
  <si>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</si>
  <si>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</si>
  <si>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</si>
  <si>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</si>
  <si>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</si>
  <si>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</si>
  <si>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</si>
  <si>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</si>
  <si>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</si>
  <si>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</si>
  <si>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</si>
  <si>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</si>
  <si>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</si>
  <si>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</si>
  <si>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</si>
  <si>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</si>
  <si>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</si>
  <si>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</si>
  <si>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</si>
  <si>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</si>
  <si>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</si>
  <si>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</si>
  <si>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</si>
  <si>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</si>
  <si>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</si>
  <si>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</si>
  <si>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</si>
  <si>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</si>
  <si>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</si>
  <si>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</si>
  <si>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</si>
  <si>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</si>
  <si>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</si>
  <si>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</si>
  <si>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</si>
  <si>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</si>
  <si>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</si>
  <si>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</si>
  <si>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</si>
  <si>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</si>
  <si>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</si>
  <si>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</si>
  <si>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</si>
  <si>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</si>
  <si>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</si>
  <si>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</si>
  <si>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</si>
  <si>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</si>
  <si>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Municipal de Persones amb Discapacitat (IMPD)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</si>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</sst>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48279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26700</c:v>
                </c:pt>
                <c:pt idx="7">
                  <c:v>66587.740000000005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131365.10999999999</c:v>
                </c:pt>
                <c:pt idx="2">
                  <c:v>10201.630000000001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28" zoomScale="90" zoomScaleNormal="90" workbookViewId="0">
      <selection activeCell="O20" sqref="O20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x14ac:dyDescent="0.3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25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45531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59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0.25</v>
      </c>
      <c r="I19" s="6">
        <v>11571.9</v>
      </c>
      <c r="J19" s="7">
        <v>12700</v>
      </c>
      <c r="K19" s="21">
        <f t="shared" si="3"/>
        <v>0.18567118451929221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4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6</v>
      </c>
      <c r="H20" s="66">
        <f t="shared" si="2"/>
        <v>0.75</v>
      </c>
      <c r="I20" s="69">
        <v>48393.79</v>
      </c>
      <c r="J20" s="70">
        <v>55700.49</v>
      </c>
      <c r="K20" s="67">
        <f t="shared" si="3"/>
        <v>0.8143288154807079</v>
      </c>
      <c r="L20" s="68">
        <v>1</v>
      </c>
      <c r="M20" s="66">
        <f t="shared" si="4"/>
        <v>1</v>
      </c>
      <c r="N20" s="69">
        <f>+O20/1.21</f>
        <v>991.73553719008271</v>
      </c>
      <c r="O20" s="70">
        <v>1200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8</v>
      </c>
      <c r="H25" s="17">
        <f t="shared" si="12"/>
        <v>1</v>
      </c>
      <c r="I25" s="18">
        <f t="shared" si="12"/>
        <v>59965.69</v>
      </c>
      <c r="J25" s="18">
        <f t="shared" si="12"/>
        <v>68400.489999999991</v>
      </c>
      <c r="K25" s="19">
        <f t="shared" si="12"/>
        <v>1</v>
      </c>
      <c r="L25" s="16">
        <f t="shared" si="12"/>
        <v>1</v>
      </c>
      <c r="M25" s="17">
        <f t="shared" si="12"/>
        <v>1</v>
      </c>
      <c r="N25" s="18">
        <f t="shared" si="12"/>
        <v>991.73553719008271</v>
      </c>
      <c r="O25" s="18">
        <f t="shared" si="12"/>
        <v>1200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35" customHeight="1" x14ac:dyDescent="0.25">
      <c r="A27" s="125" t="s">
        <v>60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6" t="s">
        <v>61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8</v>
      </c>
      <c r="M35" s="8">
        <f t="shared" si="18"/>
        <v>0.88888888888888884</v>
      </c>
      <c r="N35" s="61">
        <f>I25</f>
        <v>59965.69</v>
      </c>
      <c r="O35" s="61">
        <f>J25</f>
        <v>68400.489999999991</v>
      </c>
      <c r="P35" s="59">
        <f t="shared" si="19"/>
        <v>0.98275874207207448</v>
      </c>
    </row>
    <row r="36" spans="1:33" ht="30" customHeight="1" x14ac:dyDescent="0.2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5" t="s">
        <v>2</v>
      </c>
      <c r="K36" s="146"/>
      <c r="L36" s="60">
        <f>L25</f>
        <v>1</v>
      </c>
      <c r="M36" s="8">
        <f t="shared" si="18"/>
        <v>0.1111111111111111</v>
      </c>
      <c r="N36" s="61">
        <f>N25</f>
        <v>991.73553719008271</v>
      </c>
      <c r="O36" s="61">
        <f>O25</f>
        <v>1200</v>
      </c>
      <c r="P36" s="59">
        <f t="shared" si="19"/>
        <v>1.724125792792551E-2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5" t="s">
        <v>5</v>
      </c>
      <c r="K38" s="146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45" t="s">
        <v>4</v>
      </c>
      <c r="K39" s="14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2</v>
      </c>
      <c r="C40" s="8">
        <f t="shared" si="14"/>
        <v>0.22222222222222221</v>
      </c>
      <c r="D40" s="13">
        <f t="shared" si="15"/>
        <v>11571.9</v>
      </c>
      <c r="E40" s="23">
        <f t="shared" si="16"/>
        <v>12700</v>
      </c>
      <c r="F40" s="21">
        <f t="shared" si="17"/>
        <v>0.18246997973721166</v>
      </c>
      <c r="G40" s="25"/>
      <c r="J40" s="147" t="s">
        <v>0</v>
      </c>
      <c r="K40" s="148"/>
      <c r="L40" s="83">
        <f>SUM(L34:L39)</f>
        <v>9</v>
      </c>
      <c r="M40" s="17">
        <f>SUM(M34:M39)</f>
        <v>1</v>
      </c>
      <c r="N40" s="84">
        <f>SUM(N34:N39)</f>
        <v>60957.425537190087</v>
      </c>
      <c r="O40" s="85">
        <f>SUM(O34:O39)</f>
        <v>69600.489999999991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7</v>
      </c>
      <c r="C41" s="8">
        <f t="shared" si="14"/>
        <v>0.77777777777777779</v>
      </c>
      <c r="D41" s="13">
        <f t="shared" si="15"/>
        <v>49385.525537190086</v>
      </c>
      <c r="E41" s="23">
        <f t="shared" si="16"/>
        <v>56900.49</v>
      </c>
      <c r="F41" s="21">
        <f t="shared" si="17"/>
        <v>0.81753002026278843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9</v>
      </c>
      <c r="C46" s="17">
        <f>SUM(C34:C45)</f>
        <v>1</v>
      </c>
      <c r="D46" s="18">
        <f>SUM(D34:D45)</f>
        <v>60957.425537190087</v>
      </c>
      <c r="E46" s="18">
        <f>SUM(E34:E45)</f>
        <v>69600.489999999991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47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R31" sqref="R31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45531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Persones amb Discapacitat (IMPD)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4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1" si="2">IF(G13,G13/$G$25,"")</f>
        <v>0.16666666666666666</v>
      </c>
      <c r="I13" s="4">
        <v>39900</v>
      </c>
      <c r="J13" s="7">
        <v>48279</v>
      </c>
      <c r="K13" s="21">
        <f t="shared" ref="K13:K21" si="3">IF(J13,J13/$J$25,"")</f>
        <v>0.76676393822435518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0.16666666666666666</v>
      </c>
      <c r="I19" s="6">
        <v>9090.91</v>
      </c>
      <c r="J19" s="7">
        <v>11000</v>
      </c>
      <c r="K19" s="21">
        <f t="shared" si="3"/>
        <v>0.17470128462619167</v>
      </c>
      <c r="L19" s="2">
        <v>1</v>
      </c>
      <c r="M19" s="20">
        <f t="shared" si="4"/>
        <v>0.33333333333333331</v>
      </c>
      <c r="N19" s="6">
        <v>2479.34</v>
      </c>
      <c r="O19" s="7">
        <v>3000</v>
      </c>
      <c r="P19" s="21">
        <f t="shared" si="5"/>
        <v>0.33327297389472793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8</v>
      </c>
      <c r="H20" s="66">
        <f t="shared" si="2"/>
        <v>0.66666666666666663</v>
      </c>
      <c r="I20" s="69">
        <v>3296.81</v>
      </c>
      <c r="J20" s="70">
        <v>3685.62</v>
      </c>
      <c r="K20" s="21">
        <f t="shared" si="3"/>
        <v>5.8534777149453134E-2</v>
      </c>
      <c r="L20" s="68">
        <v>2</v>
      </c>
      <c r="M20" s="66">
        <f t="shared" si="4"/>
        <v>0.66666666666666663</v>
      </c>
      <c r="N20" s="69">
        <v>5436.93</v>
      </c>
      <c r="O20" s="70">
        <v>6001.63</v>
      </c>
      <c r="P20" s="67">
        <f t="shared" si="5"/>
        <v>0.66672702610527201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3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12</v>
      </c>
      <c r="H25" s="17">
        <f t="shared" si="32"/>
        <v>1</v>
      </c>
      <c r="I25" s="18">
        <f t="shared" si="32"/>
        <v>52287.72</v>
      </c>
      <c r="J25" s="18">
        <f t="shared" si="32"/>
        <v>62964.62</v>
      </c>
      <c r="K25" s="19">
        <f t="shared" si="32"/>
        <v>1</v>
      </c>
      <c r="L25" s="16">
        <f t="shared" si="32"/>
        <v>3</v>
      </c>
      <c r="M25" s="17">
        <f t="shared" si="32"/>
        <v>1</v>
      </c>
      <c r="N25" s="18">
        <f t="shared" si="32"/>
        <v>7916.27</v>
      </c>
      <c r="O25" s="18">
        <f t="shared" si="32"/>
        <v>9001.630000000001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5">
      <c r="B26" s="26"/>
      <c r="H26" s="26"/>
      <c r="N26" s="26"/>
    </row>
    <row r="27" spans="1:31" s="49" customFormat="1" ht="34.35" customHeight="1" x14ac:dyDescent="0.3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35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33">B13+G13+L13+Q13+AA13+V13</f>
        <v>2</v>
      </c>
      <c r="C34" s="8">
        <f t="shared" ref="C34:C45" si="34">IF(B34,B34/$B$46,"")</f>
        <v>0.13333333333333333</v>
      </c>
      <c r="D34" s="10">
        <f t="shared" ref="D34:D45" si="35">D13+I13+N13+S13+AC13+X13</f>
        <v>39900</v>
      </c>
      <c r="E34" s="11">
        <f t="shared" ref="E34:E45" si="36">E13+J13+O13+T13+AD13+Y13</f>
        <v>48279</v>
      </c>
      <c r="F34" s="21">
        <f t="shared" ref="F34:F42" si="37">IF(E34,E34/$E$46,"")</f>
        <v>0.67085613047782811</v>
      </c>
      <c r="J34" s="149" t="s">
        <v>3</v>
      </c>
      <c r="K34" s="150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5" t="s">
        <v>1</v>
      </c>
      <c r="K35" s="146"/>
      <c r="L35" s="60">
        <f>G25</f>
        <v>12</v>
      </c>
      <c r="M35" s="8">
        <f t="shared" si="38"/>
        <v>0.8</v>
      </c>
      <c r="N35" s="61">
        <f>I25</f>
        <v>52287.72</v>
      </c>
      <c r="O35" s="61">
        <f>J25</f>
        <v>62964.62</v>
      </c>
      <c r="P35" s="59">
        <f t="shared" si="39"/>
        <v>0.87491872926545433</v>
      </c>
    </row>
    <row r="36" spans="1:33" ht="30" customHeight="1" x14ac:dyDescent="0.3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45" t="s">
        <v>2</v>
      </c>
      <c r="K36" s="146"/>
      <c r="L36" s="60">
        <f>L25</f>
        <v>3</v>
      </c>
      <c r="M36" s="8">
        <f t="shared" si="38"/>
        <v>0.2</v>
      </c>
      <c r="N36" s="61">
        <f>N25</f>
        <v>7916.27</v>
      </c>
      <c r="O36" s="61">
        <f>O25</f>
        <v>9001.630000000001</v>
      </c>
      <c r="P36" s="59">
        <f t="shared" si="39"/>
        <v>0.12508127073454572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5" t="s">
        <v>34</v>
      </c>
      <c r="K37" s="146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5" t="s">
        <v>5</v>
      </c>
      <c r="K38" s="146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45" t="s">
        <v>4</v>
      </c>
      <c r="K39" s="146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3"/>
        <v>3</v>
      </c>
      <c r="C40" s="8">
        <f t="shared" si="34"/>
        <v>0.2</v>
      </c>
      <c r="D40" s="13">
        <f t="shared" si="35"/>
        <v>11570.25</v>
      </c>
      <c r="E40" s="23">
        <f t="shared" si="36"/>
        <v>14000</v>
      </c>
      <c r="F40" s="21">
        <f t="shared" si="37"/>
        <v>0.19453563302242372</v>
      </c>
      <c r="G40" s="25"/>
      <c r="J40" s="147" t="s">
        <v>0</v>
      </c>
      <c r="K40" s="148"/>
      <c r="L40" s="83">
        <f>SUM(L34:L39)</f>
        <v>15</v>
      </c>
      <c r="M40" s="17">
        <f>SUM(M34:M39)</f>
        <v>1</v>
      </c>
      <c r="N40" s="84">
        <f>SUM(N34:N39)</f>
        <v>60203.990000000005</v>
      </c>
      <c r="O40" s="85">
        <f>SUM(O34:O39)</f>
        <v>71966.25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3"/>
        <v>10</v>
      </c>
      <c r="C41" s="8">
        <f t="shared" si="34"/>
        <v>0.66666666666666663</v>
      </c>
      <c r="D41" s="13">
        <f t="shared" si="35"/>
        <v>8733.74</v>
      </c>
      <c r="E41" s="23">
        <f t="shared" si="36"/>
        <v>9687.25</v>
      </c>
      <c r="F41" s="21">
        <f t="shared" si="37"/>
        <v>0.13460823649974815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15</v>
      </c>
      <c r="C46" s="17">
        <f>SUM(C34:C45)</f>
        <v>1</v>
      </c>
      <c r="D46" s="18">
        <f>SUM(D34:D45)</f>
        <v>60203.99</v>
      </c>
      <c r="E46" s="18">
        <f>SUM(E34:E45)</f>
        <v>71966.25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5">
      <c r="B48" s="26"/>
      <c r="H48" s="26"/>
      <c r="N48" s="26"/>
    </row>
    <row r="49" spans="2:14" s="25" customFormat="1" ht="14.45" x14ac:dyDescent="0.35">
      <c r="B49" s="26"/>
      <c r="H49" s="26"/>
      <c r="N49" s="26"/>
    </row>
    <row r="50" spans="2:14" s="25" customFormat="1" ht="14.45" x14ac:dyDescent="0.35">
      <c r="B50" s="26"/>
      <c r="H50" s="26"/>
      <c r="N50" s="26"/>
    </row>
    <row r="51" spans="2:14" s="25" customFormat="1" ht="14.45" x14ac:dyDescent="0.35">
      <c r="B51" s="26"/>
      <c r="H51" s="26"/>
      <c r="N51" s="26"/>
    </row>
    <row r="52" spans="2:14" s="25" customFormat="1" ht="14.45" x14ac:dyDescent="0.35">
      <c r="B52" s="26"/>
      <c r="H52" s="26"/>
      <c r="N52" s="26"/>
    </row>
    <row r="53" spans="2:14" s="25" customFormat="1" ht="14.45" x14ac:dyDescent="0.35">
      <c r="B53" s="26"/>
      <c r="H53" s="26"/>
      <c r="N53" s="26"/>
    </row>
    <row r="54" spans="2:14" s="25" customFormat="1" ht="14.45" x14ac:dyDescent="0.35">
      <c r="B54" s="26"/>
      <c r="H54" s="26"/>
      <c r="N54" s="26"/>
    </row>
    <row r="55" spans="2:14" s="25" customFormat="1" ht="14.45" x14ac:dyDescent="0.35">
      <c r="B55" s="26"/>
      <c r="H55" s="26"/>
      <c r="N55" s="26"/>
    </row>
    <row r="56" spans="2:14" s="25" customFormat="1" ht="14.45" x14ac:dyDescent="0.35">
      <c r="B56" s="26"/>
      <c r="H56" s="26"/>
      <c r="N56" s="26"/>
    </row>
    <row r="57" spans="2:14" s="25" customFormat="1" ht="14.45" x14ac:dyDescent="0.35">
      <c r="B57" s="26"/>
      <c r="H57" s="26"/>
      <c r="N57" s="26"/>
    </row>
    <row r="58" spans="2:14" s="25" customFormat="1" ht="14.45" x14ac:dyDescent="0.35">
      <c r="B58" s="26"/>
      <c r="H58" s="26"/>
      <c r="N58" s="26"/>
    </row>
    <row r="59" spans="2:14" s="25" customFormat="1" ht="14.45" x14ac:dyDescent="0.35">
      <c r="B59" s="26"/>
      <c r="H59" s="26"/>
      <c r="N59" s="26"/>
    </row>
    <row r="60" spans="2:14" s="25" customFormat="1" ht="14.45" x14ac:dyDescent="0.35">
      <c r="B60" s="26"/>
      <c r="H60" s="26"/>
      <c r="N60" s="26"/>
    </row>
    <row r="61" spans="2:14" s="25" customFormat="1" ht="14.45" x14ac:dyDescent="0.3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Persones amb Discapacitat (IMPD)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0.100000000000001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35" customHeight="1" x14ac:dyDescent="0.2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9" t="s">
        <v>3</v>
      </c>
      <c r="K34" s="150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2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5" t="s">
        <v>1</v>
      </c>
      <c r="K35" s="146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2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45" t="s">
        <v>2</v>
      </c>
      <c r="K36" s="146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5" t="s">
        <v>34</v>
      </c>
      <c r="K37" s="146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5" t="s">
        <v>5</v>
      </c>
      <c r="K38" s="146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45" t="s">
        <v>4</v>
      </c>
      <c r="K39" s="146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47" t="s">
        <v>0</v>
      </c>
      <c r="K40" s="148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Persones amb Discapacitat (IMPD)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50000000000003" customHeight="1" x14ac:dyDescent="0.3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35" customHeight="1" x14ac:dyDescent="0.2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9" t="s">
        <v>3</v>
      </c>
      <c r="K34" s="150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2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5" t="s">
        <v>1</v>
      </c>
      <c r="K35" s="146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2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5" t="s">
        <v>2</v>
      </c>
      <c r="K36" s="146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5" t="s">
        <v>34</v>
      </c>
      <c r="K37" s="146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5" t="s">
        <v>5</v>
      </c>
      <c r="K38" s="146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45" t="s">
        <v>4</v>
      </c>
      <c r="K39" s="146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47" t="s">
        <v>0</v>
      </c>
      <c r="K40" s="148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40625" defaultRowHeight="15" x14ac:dyDescent="0.25"/>
  <cols>
    <col min="1" max="1" width="30.42578125" style="27" customWidth="1"/>
    <col min="2" max="2" width="11.140625" style="62" customWidth="1"/>
    <col min="3" max="3" width="10.7109375" style="27" customWidth="1"/>
    <col min="4" max="4" width="19.140625" style="27" customWidth="1"/>
    <col min="5" max="5" width="19.710937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1" width="11.42578125" style="27" customWidth="1"/>
    <col min="12" max="12" width="11.7109375" style="27" customWidth="1"/>
    <col min="13" max="13" width="10.7109375" style="27" customWidth="1"/>
    <col min="14" max="14" width="20.14062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x14ac:dyDescent="0.35">
      <c r="B4" s="26"/>
      <c r="H4" s="26"/>
      <c r="N4" s="26"/>
    </row>
    <row r="5" spans="1:31" s="25" customFormat="1" ht="30.75" customHeight="1" x14ac:dyDescent="0.2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Persones amb Discapacitat (IMPD)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69" t="s">
        <v>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1"/>
    </row>
    <row r="11" spans="1:31" ht="30" customHeight="1" thickBot="1" x14ac:dyDescent="0.3">
      <c r="A11" s="172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39" t="s">
        <v>4</v>
      </c>
      <c r="W11" s="140"/>
      <c r="X11" s="140"/>
      <c r="Y11" s="140"/>
      <c r="Z11" s="141"/>
      <c r="AA11" s="142" t="s">
        <v>5</v>
      </c>
      <c r="AB11" s="143"/>
      <c r="AC11" s="143"/>
      <c r="AD11" s="143"/>
      <c r="AE11" s="144"/>
    </row>
    <row r="12" spans="1:31" ht="39" customHeight="1" thickBot="1" x14ac:dyDescent="0.3">
      <c r="A12" s="173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2</v>
      </c>
      <c r="H13" s="20">
        <f t="shared" ref="H13:H24" si="2">IF(G13,G13/$G$25,"")</f>
        <v>0.1</v>
      </c>
      <c r="I13" s="10">
        <f>'CONTRACTACIO 1r TR 2024'!I13+'CONTRACTACIO 2n TR 2024'!I13+'CONTRACTACIO 3r TR 2024'!I13+'CONTRACTACIO 4t TR 2024'!I13</f>
        <v>39900</v>
      </c>
      <c r="J13" s="10">
        <f>'CONTRACTACIO 1r TR 2024'!J13+'CONTRACTACIO 2n TR 2024'!J13+'CONTRACTACIO 3r TR 2024'!J13+'CONTRACTACIO 4t TR 2024'!J13</f>
        <v>48279</v>
      </c>
      <c r="K13" s="21">
        <f t="shared" ref="K13:K24" si="3">IF(J13,J13/$J$25,"")</f>
        <v>0.36751767649720696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4</v>
      </c>
      <c r="H19" s="20">
        <f t="shared" si="2"/>
        <v>0.2</v>
      </c>
      <c r="I19" s="13">
        <f>'CONTRACTACIO 1r TR 2024'!I19+'CONTRACTACIO 2n TR 2024'!I19+'CONTRACTACIO 3r TR 2024'!I19+'CONTRACTACIO 4t TR 2024'!I19</f>
        <v>20662.809999999998</v>
      </c>
      <c r="J19" s="13">
        <f>'CONTRACTACIO 1r TR 2024'!J19+'CONTRACTACIO 2n TR 2024'!J19+'CONTRACTACIO 3r TR 2024'!J19+'CONTRACTACIO 4t TR 2024'!J19</f>
        <v>23700</v>
      </c>
      <c r="K19" s="21">
        <f t="shared" si="3"/>
        <v>0.1804132010394541</v>
      </c>
      <c r="L19" s="9">
        <f>'CONTRACTACIO 1r TR 2024'!L19+'CONTRACTACIO 2n TR 2024'!L19+'CONTRACTACIO 3r TR 2024'!L19+'CONTRACTACIO 4t TR 2024'!L19</f>
        <v>1</v>
      </c>
      <c r="M19" s="20">
        <f t="shared" si="4"/>
        <v>0.25</v>
      </c>
      <c r="N19" s="13">
        <f>'CONTRACTACIO 1r TR 2024'!N19+'CONTRACTACIO 2n TR 2024'!N19+'CONTRACTACIO 3r TR 2024'!N19+'CONTRACTACIO 4t TR 2024'!N19</f>
        <v>2479.34</v>
      </c>
      <c r="O19" s="13">
        <f>'CONTRACTACIO 1r TR 2024'!O19+'CONTRACTACIO 2n TR 2024'!O19+'CONTRACTACIO 3r TR 2024'!O19+'CONTRACTACIO 4t TR 2024'!O19</f>
        <v>3000</v>
      </c>
      <c r="P19" s="21">
        <f t="shared" si="5"/>
        <v>0.29407065341518951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14</v>
      </c>
      <c r="H20" s="20">
        <f t="shared" si="2"/>
        <v>0.7</v>
      </c>
      <c r="I20" s="13">
        <f>'CONTRACTACIO 1r TR 2024'!I20+'CONTRACTACIO 2n TR 2024'!I20+'CONTRACTACIO 3r TR 2024'!I20+'CONTRACTACIO 4t TR 2024'!I20</f>
        <v>51690.6</v>
      </c>
      <c r="J20" s="13">
        <f>'CONTRACTACIO 1r TR 2024'!J20+'CONTRACTACIO 2n TR 2024'!J20+'CONTRACTACIO 3r TR 2024'!J20+'CONTRACTACIO 4t TR 2024'!J20</f>
        <v>59386.11</v>
      </c>
      <c r="K20" s="21">
        <f t="shared" si="3"/>
        <v>0.45206912246333908</v>
      </c>
      <c r="L20" s="9">
        <f>'CONTRACTACIO 1r TR 2024'!L20+'CONTRACTACIO 2n TR 2024'!L20+'CONTRACTACIO 3r TR 2024'!L20+'CONTRACTACIO 4t TR 2024'!L20</f>
        <v>3</v>
      </c>
      <c r="M20" s="20">
        <f t="shared" si="4"/>
        <v>0.75</v>
      </c>
      <c r="N20" s="13">
        <f>'CONTRACTACIO 1r TR 2024'!N20+'CONTRACTACIO 2n TR 2024'!N20+'CONTRACTACIO 3r TR 2024'!N20+'CONTRACTACIO 4t TR 2024'!N20</f>
        <v>6428.6655371900833</v>
      </c>
      <c r="O20" s="13">
        <f>'CONTRACTACIO 1r TR 2024'!O20+'CONTRACTACIO 2n TR 2024'!O20+'CONTRACTACIO 3r TR 2024'!O20+'CONTRACTACIO 4t TR 2024'!O20</f>
        <v>7201.63</v>
      </c>
      <c r="P20" s="21">
        <f t="shared" si="5"/>
        <v>0.70592934658481044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50000000000003" customHeight="1" x14ac:dyDescent="0.25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50000000000003" customHeight="1" x14ac:dyDescent="0.35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25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20</v>
      </c>
      <c r="H25" s="17">
        <f t="shared" si="12"/>
        <v>1</v>
      </c>
      <c r="I25" s="18">
        <f t="shared" si="12"/>
        <v>112253.41</v>
      </c>
      <c r="J25" s="18">
        <f t="shared" si="12"/>
        <v>131365.10999999999</v>
      </c>
      <c r="K25" s="19">
        <f t="shared" si="12"/>
        <v>1</v>
      </c>
      <c r="L25" s="16">
        <f t="shared" si="12"/>
        <v>4</v>
      </c>
      <c r="M25" s="17">
        <f t="shared" si="12"/>
        <v>1</v>
      </c>
      <c r="N25" s="18">
        <f t="shared" si="12"/>
        <v>8908.0055371900835</v>
      </c>
      <c r="O25" s="18">
        <f t="shared" si="12"/>
        <v>10201.630000000001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35" customHeight="1" x14ac:dyDescent="0.2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25">
      <c r="A31" s="151" t="s">
        <v>10</v>
      </c>
      <c r="B31" s="154" t="s">
        <v>17</v>
      </c>
      <c r="C31" s="155"/>
      <c r="D31" s="155"/>
      <c r="E31" s="155"/>
      <c r="F31" s="156"/>
      <c r="G31" s="25"/>
      <c r="H31" s="54"/>
      <c r="I31" s="54"/>
      <c r="J31" s="160" t="s">
        <v>15</v>
      </c>
      <c r="K31" s="161"/>
      <c r="L31" s="154" t="s">
        <v>16</v>
      </c>
      <c r="M31" s="155"/>
      <c r="N31" s="155"/>
      <c r="O31" s="155"/>
      <c r="P31" s="156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">
      <c r="A32" s="152"/>
      <c r="B32" s="157"/>
      <c r="C32" s="158"/>
      <c r="D32" s="158"/>
      <c r="E32" s="158"/>
      <c r="F32" s="159"/>
      <c r="G32" s="25"/>
      <c r="J32" s="162"/>
      <c r="K32" s="163"/>
      <c r="L32" s="166"/>
      <c r="M32" s="167"/>
      <c r="N32" s="167"/>
      <c r="O32" s="167"/>
      <c r="P32" s="16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35" customHeight="1" thickBot="1" x14ac:dyDescent="0.3">
      <c r="A33" s="153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4"/>
      <c r="K33" s="165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5" customHeight="1" x14ac:dyDescent="0.25">
      <c r="A34" s="41" t="s">
        <v>25</v>
      </c>
      <c r="B34" s="9">
        <f t="shared" ref="B34:B43" si="13">B13+G13+L13+Q13+V13+AA13</f>
        <v>2</v>
      </c>
      <c r="C34" s="8">
        <f t="shared" ref="C34:C40" si="14">IF(B34,B34/$B$46,"")</f>
        <v>8.3333333333333329E-2</v>
      </c>
      <c r="D34" s="10">
        <f t="shared" ref="D34:D43" si="15">D13+I13+N13+S13+X13+AC13</f>
        <v>39900</v>
      </c>
      <c r="E34" s="11">
        <f t="shared" ref="E34:E43" si="16">E13+J13+O13+T13+Y13+AD13</f>
        <v>48279</v>
      </c>
      <c r="F34" s="21">
        <f t="shared" ref="F34:F40" si="17">IF(E34,E34/$E$46,"")</f>
        <v>0.34103349416677958</v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20</v>
      </c>
      <c r="M35" s="8">
        <f t="shared" si="18"/>
        <v>0.83333333333333337</v>
      </c>
      <c r="N35" s="61">
        <f>I25</f>
        <v>112253.41</v>
      </c>
      <c r="O35" s="61">
        <f>J25</f>
        <v>131365.10999999999</v>
      </c>
      <c r="P35" s="59">
        <f t="shared" si="19"/>
        <v>0.92793766388913101</v>
      </c>
    </row>
    <row r="36" spans="1:33" s="25" customFormat="1" ht="30" customHeight="1" x14ac:dyDescent="0.2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45" t="s">
        <v>2</v>
      </c>
      <c r="K36" s="146"/>
      <c r="L36" s="60">
        <f>L25</f>
        <v>4</v>
      </c>
      <c r="M36" s="8">
        <f t="shared" si="18"/>
        <v>0.16666666666666666</v>
      </c>
      <c r="N36" s="61">
        <f>N25</f>
        <v>8908.0055371900835</v>
      </c>
      <c r="O36" s="61">
        <f>O25</f>
        <v>10201.630000000001</v>
      </c>
      <c r="P36" s="59">
        <f t="shared" si="19"/>
        <v>7.2062336110868985E-2</v>
      </c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5" t="s">
        <v>5</v>
      </c>
      <c r="K38" s="146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45" t="s">
        <v>4</v>
      </c>
      <c r="K39" s="146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5</v>
      </c>
      <c r="C40" s="8">
        <f t="shared" si="14"/>
        <v>0.20833333333333334</v>
      </c>
      <c r="D40" s="13">
        <f t="shared" si="15"/>
        <v>23142.149999999998</v>
      </c>
      <c r="E40" s="23">
        <f t="shared" si="16"/>
        <v>26700</v>
      </c>
      <c r="F40" s="21">
        <f t="shared" si="17"/>
        <v>0.18860362257405944</v>
      </c>
      <c r="G40" s="25"/>
      <c r="H40" s="25"/>
      <c r="I40" s="25"/>
      <c r="J40" s="147" t="s">
        <v>0</v>
      </c>
      <c r="K40" s="148"/>
      <c r="L40" s="83">
        <f>SUM(L34:L39)</f>
        <v>24</v>
      </c>
      <c r="M40" s="17">
        <f>SUM(M34:M39)</f>
        <v>1</v>
      </c>
      <c r="N40" s="84">
        <f>SUM(N34:N39)</f>
        <v>121161.41553719009</v>
      </c>
      <c r="O40" s="85">
        <f>SUM(O34:O39)</f>
        <v>141566.74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17</v>
      </c>
      <c r="C41" s="8">
        <f>IF(B41,B41/$B$46,"")</f>
        <v>0.70833333333333337</v>
      </c>
      <c r="D41" s="13">
        <f t="shared" si="15"/>
        <v>58119.265537190084</v>
      </c>
      <c r="E41" s="23">
        <f t="shared" si="16"/>
        <v>66587.740000000005</v>
      </c>
      <c r="F41" s="21">
        <f>IF(E41,E41/$E$46,"")</f>
        <v>0.47036288325916109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25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2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2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2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">
      <c r="A46" s="64" t="s">
        <v>0</v>
      </c>
      <c r="B46" s="16">
        <f>SUM(B34:B45)</f>
        <v>24</v>
      </c>
      <c r="C46" s="17">
        <f>SUM(C34:C45)</f>
        <v>1</v>
      </c>
      <c r="D46" s="18">
        <f>SUM(D34:D45)</f>
        <v>121161.41553719007</v>
      </c>
      <c r="E46" s="18">
        <f>SUM(E34:E45)</f>
        <v>141566.74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2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H100" s="26"/>
      <c r="N100" s="26"/>
    </row>
    <row r="101" spans="1:21" s="25" customFormat="1" x14ac:dyDescent="0.25">
      <c r="B101" s="26"/>
      <c r="H101" s="26"/>
      <c r="N101" s="26"/>
    </row>
    <row r="102" spans="1:21" s="25" customFormat="1" x14ac:dyDescent="0.25">
      <c r="B102" s="26"/>
      <c r="H102" s="26"/>
      <c r="N102" s="26"/>
    </row>
    <row r="103" spans="1:21" s="25" customFormat="1" x14ac:dyDescent="0.25">
      <c r="B103" s="26"/>
      <c r="H103" s="26"/>
      <c r="N103" s="26"/>
    </row>
    <row r="104" spans="1:21" s="25" customFormat="1" x14ac:dyDescent="0.25">
      <c r="B104" s="26"/>
      <c r="H104" s="26"/>
      <c r="N104" s="26"/>
    </row>
    <row r="105" spans="1:21" s="25" customFormat="1" x14ac:dyDescent="0.25">
      <c r="B105" s="26"/>
      <c r="H105" s="26"/>
      <c r="N105" s="26"/>
    </row>
    <row r="106" spans="1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2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2024-08-29T08:28:23Z</dcterms:modified>
</cp:coreProperties>
</file>