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 s="1"/>
  <c r="C46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 s="1"/>
  <c r="S23" i="7"/>
  <c r="Q23" i="7"/>
  <c r="R23" i="7"/>
  <c r="O23" i="7"/>
  <c r="P23" i="7"/>
  <c r="N23" i="7"/>
  <c r="L23" i="7"/>
  <c r="M23" i="7" s="1"/>
  <c r="J23" i="7"/>
  <c r="K23" i="7"/>
  <c r="I23" i="7"/>
  <c r="G23" i="7"/>
  <c r="H23" i="7"/>
  <c r="E23" i="7"/>
  <c r="E44" i="7" s="1"/>
  <c r="D23" i="7"/>
  <c r="B23" i="7"/>
  <c r="D44" i="7"/>
  <c r="B8" i="7"/>
  <c r="B8" i="6"/>
  <c r="B8" i="5"/>
  <c r="B8" i="4"/>
  <c r="AD22" i="7"/>
  <c r="AE22" i="7"/>
  <c r="AC22" i="7"/>
  <c r="AA22" i="7"/>
  <c r="AB22" i="7"/>
  <c r="Y22" i="7"/>
  <c r="Z22" i="7" s="1"/>
  <c r="X22" i="7"/>
  <c r="V22" i="7"/>
  <c r="W22" i="7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D43" i="7" s="1"/>
  <c r="G22" i="7"/>
  <c r="E22" i="7"/>
  <c r="D22" i="7"/>
  <c r="B22" i="7"/>
  <c r="B43" i="7" s="1"/>
  <c r="C43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E43" i="7"/>
  <c r="C13" i="4"/>
  <c r="B25" i="1"/>
  <c r="B16" i="7"/>
  <c r="C16" i="7"/>
  <c r="D16" i="7"/>
  <c r="J24" i="7"/>
  <c r="E24" i="7"/>
  <c r="O24" i="7"/>
  <c r="P24" i="7" s="1"/>
  <c r="T24" i="7"/>
  <c r="U24" i="7"/>
  <c r="Y24" i="7"/>
  <c r="Z24" i="7" s="1"/>
  <c r="AD24" i="7"/>
  <c r="AE24" i="7"/>
  <c r="E13" i="7"/>
  <c r="J13" i="7"/>
  <c r="O13" i="7"/>
  <c r="T13" i="7"/>
  <c r="Y13" i="7"/>
  <c r="Z13" i="7" s="1"/>
  <c r="AD13" i="7"/>
  <c r="AE13" i="7"/>
  <c r="E20" i="7"/>
  <c r="J20" i="7"/>
  <c r="O20" i="7"/>
  <c r="O25" i="7" s="1"/>
  <c r="O36" i="7" s="1"/>
  <c r="AD20" i="7"/>
  <c r="T20" i="7"/>
  <c r="U20" i="7" s="1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U18" i="7" s="1"/>
  <c r="U25" i="7" s="1"/>
  <c r="Y18" i="7"/>
  <c r="Z18" i="7"/>
  <c r="J19" i="7"/>
  <c r="O19" i="7"/>
  <c r="AD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N25" i="7" s="1"/>
  <c r="N36" i="7" s="1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AC25" i="7" s="1"/>
  <c r="N38" i="7" s="1"/>
  <c r="D19" i="7"/>
  <c r="S19" i="7"/>
  <c r="X19" i="7"/>
  <c r="G24" i="7"/>
  <c r="B24" i="7"/>
  <c r="L24" i="7"/>
  <c r="M24" i="7"/>
  <c r="Q24" i="7"/>
  <c r="R24" i="7" s="1"/>
  <c r="V24" i="7"/>
  <c r="W24" i="7"/>
  <c r="AA24" i="7"/>
  <c r="AB24" i="7" s="1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B41" i="7" s="1"/>
  <c r="L20" i="7"/>
  <c r="AA20" i="7"/>
  <c r="Q20" i="7"/>
  <c r="R20" i="7"/>
  <c r="V20" i="7"/>
  <c r="B21" i="7"/>
  <c r="C21" i="7" s="1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V15" i="7"/>
  <c r="W15" i="7" s="1"/>
  <c r="AA15" i="7"/>
  <c r="AB15" i="7"/>
  <c r="G17" i="7"/>
  <c r="H17" i="7" s="1"/>
  <c r="L17" i="7"/>
  <c r="M17" i="7"/>
  <c r="B17" i="7"/>
  <c r="C17" i="7" s="1"/>
  <c r="C25" i="7" s="1"/>
  <c r="Q17" i="7"/>
  <c r="V17" i="7"/>
  <c r="W17" i="7"/>
  <c r="AA17" i="7"/>
  <c r="G18" i="7"/>
  <c r="L18" i="7"/>
  <c r="AA18" i="7"/>
  <c r="B18" i="7"/>
  <c r="Q18" i="7"/>
  <c r="R18" i="7"/>
  <c r="V18" i="7"/>
  <c r="W18" i="7" s="1"/>
  <c r="G19" i="7"/>
  <c r="L19" i="7"/>
  <c r="AA19" i="7"/>
  <c r="B40" i="7" s="1"/>
  <c r="B19" i="7"/>
  <c r="C19" i="7"/>
  <c r="Q19" i="7"/>
  <c r="R19" i="7"/>
  <c r="V19" i="7"/>
  <c r="W19" i="7"/>
  <c r="R15" i="7"/>
  <c r="J25" i="6"/>
  <c r="K20" i="6"/>
  <c r="E25" i="6"/>
  <c r="O25" i="6"/>
  <c r="O36" i="6" s="1"/>
  <c r="P36" i="6" s="1"/>
  <c r="Y25" i="6"/>
  <c r="O38" i="6"/>
  <c r="T25" i="6"/>
  <c r="O37" i="6" s="1"/>
  <c r="P37" i="6" s="1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 s="1"/>
  <c r="M36" i="6" s="1"/>
  <c r="V25" i="6"/>
  <c r="L38" i="6"/>
  <c r="Q25" i="6"/>
  <c r="L37" i="6" s="1"/>
  <c r="M37" i="6" s="1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 s="1"/>
  <c r="AA25" i="5"/>
  <c r="L39" i="5"/>
  <c r="E25" i="5"/>
  <c r="O34" i="5" s="1"/>
  <c r="J25" i="5"/>
  <c r="O25" i="5"/>
  <c r="O36" i="5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/>
  <c r="X25" i="5"/>
  <c r="N38" i="5" s="1"/>
  <c r="B25" i="5"/>
  <c r="L34" i="5"/>
  <c r="G25" i="5"/>
  <c r="L25" i="5"/>
  <c r="L36" i="5"/>
  <c r="Q25" i="5"/>
  <c r="L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 s="1"/>
  <c r="F46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N40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3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/>
  <c r="X25" i="1"/>
  <c r="N38" i="1" s="1"/>
  <c r="G25" i="1"/>
  <c r="H13" i="1" s="1"/>
  <c r="H22" i="1"/>
  <c r="L25" i="1"/>
  <c r="L36" i="1" s="1"/>
  <c r="M20" i="1"/>
  <c r="V25" i="1"/>
  <c r="W18" i="1" s="1"/>
  <c r="Q25" i="1"/>
  <c r="L37" i="1"/>
  <c r="M37" i="1"/>
  <c r="AE24" i="1"/>
  <c r="AE21" i="1"/>
  <c r="AE20" i="1"/>
  <c r="AE19" i="1"/>
  <c r="AE18" i="1"/>
  <c r="AE17" i="1"/>
  <c r="AE15" i="1"/>
  <c r="AE14" i="1"/>
  <c r="AB14" i="1"/>
  <c r="AB25" i="1" s="1"/>
  <c r="AB15" i="1"/>
  <c r="AB16" i="1"/>
  <c r="AB17" i="1"/>
  <c r="AB18" i="1"/>
  <c r="AB19" i="1"/>
  <c r="AB20" i="1"/>
  <c r="AB21" i="1"/>
  <c r="AB24" i="1"/>
  <c r="Z24" i="1"/>
  <c r="Z21" i="1"/>
  <c r="Z20" i="1"/>
  <c r="Z17" i="1"/>
  <c r="Z16" i="1"/>
  <c r="Z15" i="1"/>
  <c r="Z14" i="1"/>
  <c r="W24" i="1"/>
  <c r="W21" i="1"/>
  <c r="W20" i="1"/>
  <c r="W19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W25" i="1" s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O34" i="6"/>
  <c r="F22" i="6"/>
  <c r="L34" i="6"/>
  <c r="C22" i="6"/>
  <c r="R25" i="4"/>
  <c r="F45" i="1"/>
  <c r="H20" i="6"/>
  <c r="H19" i="6"/>
  <c r="M18" i="6"/>
  <c r="M13" i="6"/>
  <c r="M25" i="6"/>
  <c r="P19" i="6"/>
  <c r="P14" i="6"/>
  <c r="Z21" i="6"/>
  <c r="L35" i="6"/>
  <c r="M35" i="6" s="1"/>
  <c r="H22" i="6"/>
  <c r="O35" i="6"/>
  <c r="K22" i="6"/>
  <c r="AB25" i="6"/>
  <c r="AE25" i="6"/>
  <c r="M13" i="5"/>
  <c r="M25" i="5"/>
  <c r="AB25" i="5"/>
  <c r="L35" i="5"/>
  <c r="M39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Z25" i="4" s="1"/>
  <c r="U25" i="4"/>
  <c r="AB25" i="4"/>
  <c r="L34" i="1"/>
  <c r="M34" i="1" s="1"/>
  <c r="F20" i="1"/>
  <c r="F25" i="1" s="1"/>
  <c r="O34" i="1"/>
  <c r="F13" i="1"/>
  <c r="C13" i="1"/>
  <c r="H16" i="1"/>
  <c r="H20" i="1"/>
  <c r="H14" i="1"/>
  <c r="H18" i="1"/>
  <c r="H24" i="1"/>
  <c r="U25" i="1"/>
  <c r="X25" i="7"/>
  <c r="N39" i="7"/>
  <c r="Z18" i="6"/>
  <c r="C20" i="6"/>
  <c r="C13" i="6"/>
  <c r="C25" i="6" s="1"/>
  <c r="F14" i="6"/>
  <c r="K15" i="6"/>
  <c r="R16" i="6"/>
  <c r="R25" i="6"/>
  <c r="U16" i="6"/>
  <c r="U25" i="6" s="1"/>
  <c r="U13" i="6"/>
  <c r="H18" i="6"/>
  <c r="H13" i="6"/>
  <c r="H25" i="6" s="1"/>
  <c r="H24" i="6"/>
  <c r="H14" i="6"/>
  <c r="D35" i="7"/>
  <c r="K19" i="6"/>
  <c r="K14" i="6"/>
  <c r="K18" i="6"/>
  <c r="K21" i="6"/>
  <c r="K13" i="6"/>
  <c r="K25" i="6" s="1"/>
  <c r="T25" i="7"/>
  <c r="O37" i="7"/>
  <c r="F13" i="6"/>
  <c r="F25" i="6" s="1"/>
  <c r="W19" i="6"/>
  <c r="W18" i="6"/>
  <c r="K24" i="6"/>
  <c r="E46" i="6"/>
  <c r="F43" i="6"/>
  <c r="D46" i="6"/>
  <c r="H14" i="5"/>
  <c r="H24" i="5"/>
  <c r="H18" i="5"/>
  <c r="H25" i="5" s="1"/>
  <c r="K15" i="5"/>
  <c r="K18" i="5"/>
  <c r="K14" i="5"/>
  <c r="K21" i="5"/>
  <c r="P15" i="5"/>
  <c r="P18" i="5"/>
  <c r="P13" i="5"/>
  <c r="P19" i="5"/>
  <c r="P25" i="5" s="1"/>
  <c r="P14" i="5"/>
  <c r="H15" i="5"/>
  <c r="K13" i="5"/>
  <c r="W18" i="5"/>
  <c r="W25" i="5" s="1"/>
  <c r="Z25" i="5"/>
  <c r="R16" i="5"/>
  <c r="R25" i="5"/>
  <c r="H13" i="5"/>
  <c r="H20" i="5"/>
  <c r="K19" i="5"/>
  <c r="K20" i="5"/>
  <c r="C14" i="5"/>
  <c r="C13" i="5"/>
  <c r="E25" i="7"/>
  <c r="O34" i="7" s="1"/>
  <c r="F23" i="7"/>
  <c r="B46" i="5"/>
  <c r="D46" i="5"/>
  <c r="E46" i="5"/>
  <c r="F43" i="5"/>
  <c r="AE21" i="5"/>
  <c r="AE20" i="5"/>
  <c r="C20" i="5"/>
  <c r="F21" i="5"/>
  <c r="F25" i="5" s="1"/>
  <c r="F20" i="5"/>
  <c r="P21" i="5"/>
  <c r="E42" i="7"/>
  <c r="N40" i="6"/>
  <c r="B46" i="6"/>
  <c r="C43" i="6"/>
  <c r="B36" i="7"/>
  <c r="S25" i="7"/>
  <c r="N37" i="7"/>
  <c r="V25" i="7"/>
  <c r="L39" i="7" s="1"/>
  <c r="M39" i="7" s="1"/>
  <c r="D39" i="7"/>
  <c r="Y25" i="7"/>
  <c r="Z20" i="7"/>
  <c r="P15" i="4"/>
  <c r="P25" i="4" s="1"/>
  <c r="H15" i="4"/>
  <c r="H18" i="4"/>
  <c r="H14" i="4"/>
  <c r="K15" i="4"/>
  <c r="K25" i="4" s="1"/>
  <c r="K14" i="4"/>
  <c r="K18" i="4"/>
  <c r="C15" i="4"/>
  <c r="F15" i="4"/>
  <c r="F25" i="4" s="1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W17" i="4"/>
  <c r="O38" i="4"/>
  <c r="P38" i="4" s="1"/>
  <c r="E38" i="7"/>
  <c r="F38" i="7" s="1"/>
  <c r="Z17" i="4"/>
  <c r="C18" i="4"/>
  <c r="C20" i="4"/>
  <c r="O34" i="4"/>
  <c r="O40" i="4" s="1"/>
  <c r="H13" i="4"/>
  <c r="O35" i="4"/>
  <c r="M13" i="4"/>
  <c r="W20" i="4"/>
  <c r="M20" i="4"/>
  <c r="B46" i="4"/>
  <c r="O36" i="4"/>
  <c r="P36" i="4" s="1"/>
  <c r="P20" i="4"/>
  <c r="D46" i="4"/>
  <c r="L36" i="4"/>
  <c r="P18" i="7"/>
  <c r="L35" i="4"/>
  <c r="E46" i="4"/>
  <c r="F43" i="4"/>
  <c r="J25" i="7"/>
  <c r="O35" i="7" s="1"/>
  <c r="K22" i="7"/>
  <c r="Z14" i="7"/>
  <c r="Q25" i="7"/>
  <c r="B25" i="7"/>
  <c r="C24" i="7"/>
  <c r="B35" i="7"/>
  <c r="C35" i="7" s="1"/>
  <c r="B37" i="7"/>
  <c r="D34" i="7"/>
  <c r="E37" i="7"/>
  <c r="E34" i="7"/>
  <c r="B39" i="7"/>
  <c r="D38" i="7"/>
  <c r="E39" i="7"/>
  <c r="E35" i="7"/>
  <c r="D45" i="7"/>
  <c r="E40" i="7"/>
  <c r="E45" i="7"/>
  <c r="B45" i="7"/>
  <c r="C45" i="7" s="1"/>
  <c r="D36" i="7"/>
  <c r="E36" i="7"/>
  <c r="D37" i="7"/>
  <c r="C35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P36" i="5"/>
  <c r="F43" i="1"/>
  <c r="F44" i="1"/>
  <c r="F24" i="7"/>
  <c r="C25" i="1"/>
  <c r="C22" i="7"/>
  <c r="C23" i="7"/>
  <c r="C44" i="1"/>
  <c r="Z25" i="6"/>
  <c r="F15" i="7"/>
  <c r="F22" i="7"/>
  <c r="P25" i="6"/>
  <c r="F35" i="1"/>
  <c r="C36" i="6"/>
  <c r="C41" i="6"/>
  <c r="C39" i="5"/>
  <c r="C43" i="5"/>
  <c r="P39" i="5"/>
  <c r="C25" i="5"/>
  <c r="AE25" i="5"/>
  <c r="C36" i="4"/>
  <c r="C43" i="4"/>
  <c r="W25" i="4"/>
  <c r="C45" i="1"/>
  <c r="C37" i="1"/>
  <c r="C15" i="7"/>
  <c r="K24" i="7"/>
  <c r="W25" i="6"/>
  <c r="F37" i="6"/>
  <c r="F41" i="6"/>
  <c r="C39" i="6"/>
  <c r="C37" i="6"/>
  <c r="F40" i="6"/>
  <c r="F36" i="6"/>
  <c r="F46" i="6" s="1"/>
  <c r="C35" i="6"/>
  <c r="C46" i="6" s="1"/>
  <c r="F35" i="6"/>
  <c r="F42" i="6"/>
  <c r="U13" i="7"/>
  <c r="U16" i="7"/>
  <c r="F45" i="6"/>
  <c r="C34" i="6"/>
  <c r="M38" i="6"/>
  <c r="P34" i="6"/>
  <c r="F34" i="6"/>
  <c r="P38" i="6"/>
  <c r="F39" i="6"/>
  <c r="C40" i="6"/>
  <c r="C45" i="6"/>
  <c r="C45" i="5"/>
  <c r="F39" i="5"/>
  <c r="F45" i="5"/>
  <c r="K25" i="5"/>
  <c r="P38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5" i="7" s="1"/>
  <c r="F20" i="7"/>
  <c r="C41" i="5"/>
  <c r="F42" i="5"/>
  <c r="F41" i="5"/>
  <c r="M36" i="5"/>
  <c r="M34" i="5"/>
  <c r="M35" i="5"/>
  <c r="W20" i="7"/>
  <c r="P35" i="5"/>
  <c r="O39" i="7"/>
  <c r="Z21" i="7"/>
  <c r="AE21" i="7"/>
  <c r="AE17" i="7"/>
  <c r="F35" i="4"/>
  <c r="F36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AB17" i="7"/>
  <c r="P34" i="4"/>
  <c r="P40" i="4" s="1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P14" i="7"/>
  <c r="P19" i="7"/>
  <c r="M14" i="7"/>
  <c r="L34" i="7"/>
  <c r="M34" i="7" s="1"/>
  <c r="H15" i="7"/>
  <c r="H19" i="7"/>
  <c r="H16" i="7"/>
  <c r="H14" i="7"/>
  <c r="H18" i="7"/>
  <c r="H24" i="7"/>
  <c r="P34" i="1"/>
  <c r="F43" i="7"/>
  <c r="C38" i="7"/>
  <c r="P35" i="4"/>
  <c r="P37" i="4"/>
  <c r="M35" i="4"/>
  <c r="M37" i="4"/>
  <c r="M36" i="4"/>
  <c r="F35" i="7"/>
  <c r="F45" i="7"/>
  <c r="F37" i="7"/>
  <c r="C37" i="7"/>
  <c r="M37" i="7"/>
  <c r="P39" i="7"/>
  <c r="P37" i="7"/>
  <c r="F40" i="7" l="1"/>
  <c r="Z18" i="1"/>
  <c r="AE19" i="7"/>
  <c r="Z19" i="1"/>
  <c r="Z25" i="1" s="1"/>
  <c r="D40" i="7"/>
  <c r="AA25" i="7"/>
  <c r="AB19" i="7" s="1"/>
  <c r="B42" i="7"/>
  <c r="L25" i="7"/>
  <c r="E46" i="1"/>
  <c r="K21" i="1"/>
  <c r="H21" i="1"/>
  <c r="L35" i="1"/>
  <c r="L38" i="1"/>
  <c r="P15" i="7"/>
  <c r="E41" i="7"/>
  <c r="P20" i="7"/>
  <c r="D41" i="7"/>
  <c r="M25" i="1"/>
  <c r="O35" i="1"/>
  <c r="K20" i="1"/>
  <c r="K25" i="1" s="1"/>
  <c r="K20" i="7"/>
  <c r="I25" i="7"/>
  <c r="N35" i="7" s="1"/>
  <c r="N40" i="7" s="1"/>
  <c r="G25" i="7"/>
  <c r="H25" i="1"/>
  <c r="B46" i="1"/>
  <c r="C40" i="1" s="1"/>
  <c r="D46" i="1"/>
  <c r="P25" i="1"/>
  <c r="L40" i="1"/>
  <c r="M35" i="1" s="1"/>
  <c r="B34" i="7"/>
  <c r="K13" i="7"/>
  <c r="N40" i="1"/>
  <c r="D46" i="7"/>
  <c r="AE18" i="7"/>
  <c r="AE25" i="7" s="1"/>
  <c r="O40" i="7"/>
  <c r="P38" i="7" s="1"/>
  <c r="P34" i="7"/>
  <c r="L40" i="6"/>
  <c r="Z25" i="7"/>
  <c r="F44" i="7"/>
  <c r="E46" i="7"/>
  <c r="F46" i="4"/>
  <c r="O40" i="6"/>
  <c r="L40" i="4"/>
  <c r="M34" i="4"/>
  <c r="M40" i="4" s="1"/>
  <c r="O40" i="5"/>
  <c r="P34" i="5"/>
  <c r="P40" i="5" s="1"/>
  <c r="R25" i="7"/>
  <c r="C46" i="5"/>
  <c r="L40" i="5"/>
  <c r="M37" i="5"/>
  <c r="M40" i="5" s="1"/>
  <c r="N40" i="5"/>
  <c r="W25" i="7"/>
  <c r="M34" i="6"/>
  <c r="M40" i="6" s="1"/>
  <c r="O40" i="1"/>
  <c r="P35" i="6"/>
  <c r="P40" i="6" s="1"/>
  <c r="B44" i="7"/>
  <c r="C44" i="7" s="1"/>
  <c r="F39" i="1" l="1"/>
  <c r="F40" i="1"/>
  <c r="L38" i="7"/>
  <c r="AB18" i="7"/>
  <c r="AB20" i="7"/>
  <c r="F34" i="1"/>
  <c r="F41" i="1"/>
  <c r="P25" i="7"/>
  <c r="L36" i="7"/>
  <c r="M15" i="7"/>
  <c r="M20" i="7"/>
  <c r="M21" i="7"/>
  <c r="K25" i="7"/>
  <c r="F39" i="7"/>
  <c r="F42" i="7"/>
  <c r="F36" i="1"/>
  <c r="F42" i="1"/>
  <c r="L35" i="7"/>
  <c r="L40" i="7" s="1"/>
  <c r="M35" i="7" s="1"/>
  <c r="H21" i="7"/>
  <c r="C41" i="1"/>
  <c r="C42" i="1"/>
  <c r="F41" i="7"/>
  <c r="H20" i="7"/>
  <c r="H13" i="7"/>
  <c r="H25" i="7" s="1"/>
  <c r="C34" i="1"/>
  <c r="C39" i="1"/>
  <c r="C36" i="1"/>
  <c r="M36" i="1"/>
  <c r="P38" i="1"/>
  <c r="P36" i="1"/>
  <c r="P36" i="7"/>
  <c r="F36" i="7"/>
  <c r="M38" i="1"/>
  <c r="P35" i="1"/>
  <c r="F34" i="7"/>
  <c r="P35" i="7"/>
  <c r="B46" i="7"/>
  <c r="C42" i="7" l="1"/>
  <c r="C40" i="7"/>
  <c r="AB25" i="7"/>
  <c r="M36" i="7"/>
  <c r="M38" i="7"/>
  <c r="F46" i="1"/>
  <c r="M25" i="7"/>
  <c r="M40" i="7"/>
  <c r="F46" i="7"/>
  <c r="P40" i="1"/>
  <c r="C36" i="7"/>
  <c r="C41" i="7"/>
  <c r="M40" i="1"/>
  <c r="C46" i="1"/>
  <c r="P40" i="7"/>
  <c r="C39" i="7"/>
  <c r="C34" i="7"/>
  <c r="C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<sst xmlns="http://schemas.openxmlformats.org/spreadsheetml/2006/main" count="457" uniqueCount="62">
  <si>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</si>
  <si>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</si>
  <si>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</si>
  <si>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</si>
  <si>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</si>
  <si>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</si>
  <si>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</si>
  <si>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</si>
  <si>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</si>
  <si>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</si>
  <si>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</si>
  <si>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</si>
  <si>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</si>
  <si>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</si>
  <si>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</si>
  <si>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</si>
  <si>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</si>
  <si>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</si>
  <si>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</si>
  <si>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</si>
  <si>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</si>
  <si>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</si>
  <si>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</si>
  <si>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</si>
  <si>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</si>
  <si>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</si>
  <si>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</si>
  <si>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</si>
  <si>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</si>
  <si>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</si>
  <si>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</si>
  <si>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</si>
  <si>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</si>
  <si>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</si>
  <si>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</si>
  <si>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</si>
  <si>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</si>
  <si>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</si>
  <si>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</si>
  <si>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</si>
  <si>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</si>
  <si>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</si>
  <si>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</si>
  <si>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</si>
  <si>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</si>
  <si>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</si>
  <si>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</si>
  <si>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</si>
  <si>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</si>
  <si>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</si>
  <si>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</si>
  <si>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</si>
  <si>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</si>
  <si>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</si>
  <si>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</si>
  <si>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</si>
  <si>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</si>
  <si>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</si>
  <si>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</si>
  <si>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</si>
  <si>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</si>
  <si>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Consorci de l'Auditori i l'Orquestra (CAO)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</si>
</sst>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B8-41AE-AC00-DDE22B43E047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8-41AE-AC00-DDE22B43E047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B8-41AE-AC00-DDE22B43E047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B8-41AE-AC00-DDE22B43E047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B8-41AE-AC00-DDE22B43E047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B8-41AE-AC00-DDE22B43E047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B8-41AE-AC00-DDE22B43E047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B8-41AE-AC00-DDE22B43E047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B8-41AE-AC00-DDE22B43E047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B8-41AE-AC00-DDE22B43E04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</c:v>
                </c:pt>
                <c:pt idx="7">
                  <c:v>377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B8-41AE-AC00-DDE22B43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56-46DB-8181-252BBE68BBFF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6-46DB-8181-252BBE68BBFF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6-46DB-8181-252BBE68BBFF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56-46DB-8181-252BBE68BBFF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56-46DB-8181-252BBE68BBFF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56-46DB-8181-252BBE68BBFF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56-46DB-8181-252BBE68BBFF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56-46DB-8181-252BBE68BBFF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56-46DB-8181-252BBE68BBFF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56-46DB-8181-252BBE68BBF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1688073.1700000002</c:v>
                </c:pt>
                <c:pt idx="1">
                  <c:v>0</c:v>
                </c:pt>
                <c:pt idx="2">
                  <c:v>33511.29</c:v>
                </c:pt>
                <c:pt idx="3">
                  <c:v>0</c:v>
                </c:pt>
                <c:pt idx="4">
                  <c:v>0</c:v>
                </c:pt>
                <c:pt idx="5">
                  <c:v>658721.92999999993</c:v>
                </c:pt>
                <c:pt idx="6">
                  <c:v>80611.48</c:v>
                </c:pt>
                <c:pt idx="7">
                  <c:v>1872115.5</c:v>
                </c:pt>
                <c:pt idx="8">
                  <c:v>4538.8500000000004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456-46DB-8181-252BBE68BB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1-4949-9874-89065ADDD87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1-4949-9874-89065ADDD87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1-4949-9874-89065ADDD87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1-4949-9874-89065ADDD87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291</c:v>
                </c:pt>
                <c:pt idx="2">
                  <c:v>41</c:v>
                </c:pt>
                <c:pt idx="3">
                  <c:v>0</c:v>
                </c:pt>
                <c:pt idx="4">
                  <c:v>81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31-4949-9874-89065ADDD8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F-4E9B-9FE3-399545D728C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F-4E9B-9FE3-399545D728C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F-4E9B-9FE3-399545D728C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F-4E9B-9FE3-399545D728C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F-4E9B-9FE3-399545D728C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CF-4E9B-9FE3-399545D728C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2952377.83</c:v>
                </c:pt>
                <c:pt idx="2">
                  <c:v>186646.72000000003</c:v>
                </c:pt>
                <c:pt idx="3">
                  <c:v>0</c:v>
                </c:pt>
                <c:pt idx="4">
                  <c:v>1198547.67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F-4E9B-9FE3-399545D728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J8" sqref="J8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45397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4" si="2">IF(G13,G13/$G$25,"")</f>
        <v>1.3745704467353952E-2</v>
      </c>
      <c r="I13" s="4">
        <v>1395101.8</v>
      </c>
      <c r="J13" s="5">
        <v>1688073.1700000002</v>
      </c>
      <c r="K13" s="21">
        <f t="shared" ref="K13:K24" si="3">IF(J13,J13/$J$25,"")</f>
        <v>0.57176732356102267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2.4390243902439025E-2</v>
      </c>
      <c r="N15" s="6">
        <v>27695.279999999999</v>
      </c>
      <c r="O15" s="7">
        <v>33511.29</v>
      </c>
      <c r="P15" s="21">
        <f t="shared" si="5"/>
        <v>0.17954395341102161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>
        <v>16</v>
      </c>
      <c r="W18" s="62">
        <f t="shared" si="8"/>
        <v>0.19753086419753085</v>
      </c>
      <c r="X18" s="65">
        <v>562782.92999999993</v>
      </c>
      <c r="Y18" s="66">
        <v>658721.92999999993</v>
      </c>
      <c r="Z18" s="63">
        <f t="shared" si="9"/>
        <v>0.54960010893851219</v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>
        <v>1</v>
      </c>
      <c r="W19" s="20">
        <f t="shared" si="8"/>
        <v>1.2345679012345678E-2</v>
      </c>
      <c r="X19" s="6">
        <v>80611.48</v>
      </c>
      <c r="Y19" s="7">
        <v>80611.48</v>
      </c>
      <c r="Z19" s="21">
        <f t="shared" si="9"/>
        <v>6.7257633565797184E-2</v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275</v>
      </c>
      <c r="H20" s="62">
        <f t="shared" si="2"/>
        <v>0.94501718213058417</v>
      </c>
      <c r="I20" s="65">
        <v>1064773.06</v>
      </c>
      <c r="J20" s="66">
        <v>1260358.01</v>
      </c>
      <c r="K20" s="63">
        <f t="shared" si="3"/>
        <v>0.42689590647684816</v>
      </c>
      <c r="L20" s="64">
        <v>38</v>
      </c>
      <c r="M20" s="62">
        <f t="shared" si="4"/>
        <v>0.92682926829268297</v>
      </c>
      <c r="N20" s="65">
        <v>127076.49</v>
      </c>
      <c r="O20" s="66">
        <v>152543.23000000001</v>
      </c>
      <c r="P20" s="63">
        <f t="shared" si="5"/>
        <v>0.81728320754846362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64</v>
      </c>
      <c r="W20" s="62">
        <f t="shared" si="8"/>
        <v>0.79012345679012341</v>
      </c>
      <c r="X20" s="65">
        <v>402397.4</v>
      </c>
      <c r="Y20" s="66">
        <v>459214.26</v>
      </c>
      <c r="Z20" s="63">
        <f t="shared" si="9"/>
        <v>0.38314225749569064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12</v>
      </c>
      <c r="H21" s="20">
        <f t="shared" si="2"/>
        <v>4.1237113402061855E-2</v>
      </c>
      <c r="I21" s="91">
        <v>3791</v>
      </c>
      <c r="J21" s="91">
        <v>3946.65</v>
      </c>
      <c r="K21" s="21">
        <f t="shared" si="3"/>
        <v>1.3367699621291357E-3</v>
      </c>
      <c r="L21" s="2">
        <v>2</v>
      </c>
      <c r="M21" s="20">
        <f t="shared" si="4"/>
        <v>4.878048780487805E-2</v>
      </c>
      <c r="N21" s="6">
        <v>511.9</v>
      </c>
      <c r="O21" s="7">
        <v>592.20000000000005</v>
      </c>
      <c r="P21" s="21">
        <f t="shared" si="5"/>
        <v>3.1728390405146149E-3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291</v>
      </c>
      <c r="H25" s="17">
        <f t="shared" si="12"/>
        <v>0.99999999999999989</v>
      </c>
      <c r="I25" s="18">
        <f t="shared" si="12"/>
        <v>2463665.8600000003</v>
      </c>
      <c r="J25" s="18">
        <f t="shared" si="12"/>
        <v>2952377.83</v>
      </c>
      <c r="K25" s="19">
        <f t="shared" si="12"/>
        <v>1</v>
      </c>
      <c r="L25" s="16">
        <f t="shared" si="12"/>
        <v>41</v>
      </c>
      <c r="M25" s="17">
        <f t="shared" si="12"/>
        <v>1</v>
      </c>
      <c r="N25" s="18">
        <f t="shared" si="12"/>
        <v>155283.67000000001</v>
      </c>
      <c r="O25" s="18">
        <f t="shared" si="12"/>
        <v>186646.72000000003</v>
      </c>
      <c r="P25" s="19">
        <f t="shared" si="12"/>
        <v>0.99999999999999978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81</v>
      </c>
      <c r="W25" s="17">
        <f t="shared" si="12"/>
        <v>1</v>
      </c>
      <c r="X25" s="18">
        <f t="shared" si="12"/>
        <v>1045791.8099999999</v>
      </c>
      <c r="Y25" s="18">
        <f t="shared" si="12"/>
        <v>1198547.67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">
        <v>60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19" t="s">
        <v>59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4</v>
      </c>
      <c r="C34" s="8">
        <f t="shared" ref="C34:C43" si="14">IF(B34,B34/$B$46,"")</f>
        <v>9.6852300242130755E-3</v>
      </c>
      <c r="D34" s="10">
        <f t="shared" ref="D34:D45" si="15">D13+I13+N13+S13+AC13+X13</f>
        <v>1395101.8</v>
      </c>
      <c r="E34" s="11">
        <f t="shared" ref="E34:E45" si="16">E13+J13+O13+T13+AD13+Y13</f>
        <v>1688073.1700000002</v>
      </c>
      <c r="F34" s="21">
        <f t="shared" ref="F34:F43" si="17">IF(E34,E34/$E$46,"")</f>
        <v>0.38917465447987404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291</v>
      </c>
      <c r="M35" s="8">
        <f t="shared" si="18"/>
        <v>0.70460048426150124</v>
      </c>
      <c r="N35" s="58">
        <f>I25</f>
        <v>2463665.8600000003</v>
      </c>
      <c r="O35" s="58">
        <f>J25</f>
        <v>2952377.83</v>
      </c>
      <c r="P35" s="56">
        <f t="shared" si="19"/>
        <v>0.68065214370079119</v>
      </c>
    </row>
    <row r="36" spans="1:33" ht="30" customHeight="1" x14ac:dyDescent="0.3">
      <c r="A36" s="41" t="s">
        <v>19</v>
      </c>
      <c r="B36" s="12">
        <f t="shared" si="13"/>
        <v>1</v>
      </c>
      <c r="C36" s="8">
        <f t="shared" si="14"/>
        <v>2.4213075060532689E-3</v>
      </c>
      <c r="D36" s="13">
        <f t="shared" si="15"/>
        <v>27695.279999999999</v>
      </c>
      <c r="E36" s="14">
        <f t="shared" si="16"/>
        <v>33511.29</v>
      </c>
      <c r="F36" s="21">
        <f t="shared" si="17"/>
        <v>7.7258171853562827E-3</v>
      </c>
      <c r="G36" s="24"/>
      <c r="J36" s="139" t="s">
        <v>2</v>
      </c>
      <c r="K36" s="140"/>
      <c r="L36" s="57">
        <f>L25</f>
        <v>41</v>
      </c>
      <c r="M36" s="8">
        <f t="shared" si="18"/>
        <v>9.9273607748184015E-2</v>
      </c>
      <c r="N36" s="58">
        <f>N25</f>
        <v>155283.67000000001</v>
      </c>
      <c r="O36" s="58">
        <f>O25</f>
        <v>186646.72000000003</v>
      </c>
      <c r="P36" s="56">
        <f t="shared" si="19"/>
        <v>4.3030227632728617E-2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81</v>
      </c>
      <c r="M38" s="8">
        <f t="shared" si="18"/>
        <v>0.19612590799031476</v>
      </c>
      <c r="N38" s="58">
        <f>X25</f>
        <v>1045791.8099999999</v>
      </c>
      <c r="O38" s="58">
        <f>Y25</f>
        <v>1198547.67</v>
      </c>
      <c r="P38" s="56">
        <f t="shared" si="19"/>
        <v>0.27631762866648013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16</v>
      </c>
      <c r="C39" s="8">
        <f t="shared" si="14"/>
        <v>3.8740920096852302E-2</v>
      </c>
      <c r="D39" s="13">
        <f t="shared" si="15"/>
        <v>562782.92999999993</v>
      </c>
      <c r="E39" s="22">
        <f t="shared" si="16"/>
        <v>658721.92999999993</v>
      </c>
      <c r="F39" s="21">
        <f t="shared" si="17"/>
        <v>0.15186419881672886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2.4213075060532689E-3</v>
      </c>
      <c r="D40" s="13">
        <f t="shared" si="15"/>
        <v>80611.48</v>
      </c>
      <c r="E40" s="14">
        <f t="shared" si="16"/>
        <v>80611.48</v>
      </c>
      <c r="F40" s="21">
        <f t="shared" si="17"/>
        <v>1.8584469816620135E-2</v>
      </c>
      <c r="G40" s="24"/>
      <c r="J40" s="141" t="s">
        <v>0</v>
      </c>
      <c r="K40" s="142"/>
      <c r="L40" s="79">
        <f>SUM(L34:L39)</f>
        <v>413</v>
      </c>
      <c r="M40" s="17">
        <f>SUM(M34:M39)</f>
        <v>1</v>
      </c>
      <c r="N40" s="80">
        <f>SUM(N34:N39)</f>
        <v>3664741.3400000003</v>
      </c>
      <c r="O40" s="81">
        <f>SUM(O34:O39)</f>
        <v>4337572.2200000007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377</v>
      </c>
      <c r="C41" s="8">
        <f t="shared" si="14"/>
        <v>0.9128329297820823</v>
      </c>
      <c r="D41" s="13">
        <f t="shared" si="15"/>
        <v>1594246.9500000002</v>
      </c>
      <c r="E41" s="14">
        <f t="shared" si="16"/>
        <v>1872115.5</v>
      </c>
      <c r="F41" s="21">
        <f t="shared" si="17"/>
        <v>0.43160445637490735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89" t="s">
        <v>50</v>
      </c>
      <c r="B42" s="12">
        <f t="shared" si="13"/>
        <v>14</v>
      </c>
      <c r="C42" s="8">
        <f t="shared" si="14"/>
        <v>3.3898305084745763E-2</v>
      </c>
      <c r="D42" s="13">
        <f t="shared" si="15"/>
        <v>4302.8999999999996</v>
      </c>
      <c r="E42" s="14">
        <f t="shared" si="16"/>
        <v>4538.8500000000004</v>
      </c>
      <c r="F42" s="21">
        <f t="shared" si="17"/>
        <v>1.0464033265133741E-3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413</v>
      </c>
      <c r="C46" s="17">
        <f>SUM(C34:C45)</f>
        <v>1</v>
      </c>
      <c r="D46" s="18">
        <f>SUM(D34:D45)</f>
        <v>3664741.3400000003</v>
      </c>
      <c r="E46" s="18">
        <f>SUM(E34:E45)</f>
        <v>4337572.22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 l'Auditori i l'Orquestra (CAO)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https://ajuntament.barcelona.cat/pressupostos2024/docs/2024/1.%20EXP.%202023-0024%20Pressupost%20General%202024_CEiH%2020.02.24.pdf#page=191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 l'Auditori i l'Orquestra (CAO)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https://ajuntament.barcelona.cat/pressupostos2024/docs/2024/1.%20EXP.%202023-0024%20Pressupost%20General%202024_CEiH%2020.02.24.pdf#page=191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 l'Auditori i l'Orquestra (CAO)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https://ajuntament.barcelona.cat/pressupostos2024/docs/2024/1.%20EXP.%202023-0024%20Pressupost%20General%202024_CEiH%2020.02.24.pdf#page=191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57</v>
      </c>
      <c r="B7" s="30" t="s">
        <v>58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Consorci de l'Auditori i l'Orquestra (CAO)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4</v>
      </c>
      <c r="H13" s="20">
        <f t="shared" ref="H13:H24" si="2">IF(G13,G13/$G$25,"")</f>
        <v>1.3745704467353952E-2</v>
      </c>
      <c r="I13" s="10">
        <f>'CONTRACTACIO 1r TR 2024'!I13+'CONTRACTACIO 2n TR 2024'!I13+'CONTRACTACIO 3r TR 2024'!I13+'CONTRACTACIO 4t TR 2024'!I13</f>
        <v>1395101.8</v>
      </c>
      <c r="J13" s="10">
        <f>'CONTRACTACIO 1r TR 2024'!J13+'CONTRACTACIO 2n TR 2024'!J13+'CONTRACTACIO 3r TR 2024'!J13+'CONTRACTACIO 4t TR 2024'!J13</f>
        <v>1688073.1700000002</v>
      </c>
      <c r="K13" s="21">
        <f t="shared" ref="K13:K24" si="3">IF(J13,J13/$J$25,"")</f>
        <v>0.57176732356102267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1</v>
      </c>
      <c r="M15" s="20">
        <f t="shared" si="4"/>
        <v>2.4390243902439025E-2</v>
      </c>
      <c r="N15" s="13">
        <f>'CONTRACTACIO 1r TR 2024'!N15+'CONTRACTACIO 2n TR 2024'!N15+'CONTRACTACIO 3r TR 2024'!N15+'CONTRACTACIO 4t TR 2024'!N15</f>
        <v>27695.279999999999</v>
      </c>
      <c r="O15" s="13">
        <f>'CONTRACTACIO 1r TR 2024'!O15+'CONTRACTACIO 2n TR 2024'!O15+'CONTRACTACIO 3r TR 2024'!O15+'CONTRACTACIO 4t TR 2024'!O15</f>
        <v>33511.29</v>
      </c>
      <c r="P15" s="21">
        <f t="shared" si="5"/>
        <v>0.17954395341102161</v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16</v>
      </c>
      <c r="AB18" s="20">
        <f t="shared" si="10"/>
        <v>0.19753086419753085</v>
      </c>
      <c r="AC18" s="13">
        <f>'CONTRACTACIO 1r TR 2024'!X18+'CONTRACTACIO 2n TR 2024'!X18+'CONTRACTACIO 3r TR 2024'!X18+'CONTRACTACIO 4t TR 2024'!X18</f>
        <v>562782.92999999993</v>
      </c>
      <c r="AD18" s="13">
        <f>'CONTRACTACIO 1r TR 2024'!Y18+'CONTRACTACIO 2n TR 2024'!Y18+'CONTRACTACIO 3r TR 2024'!Y18+'CONTRACTACIO 4t TR 2024'!Y18</f>
        <v>658721.92999999993</v>
      </c>
      <c r="AE18" s="21">
        <f t="shared" si="11"/>
        <v>0.54960010893851219</v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1</v>
      </c>
      <c r="AB19" s="20">
        <f t="shared" si="10"/>
        <v>1.2345679012345678E-2</v>
      </c>
      <c r="AC19" s="13">
        <f>'CONTRACTACIO 1r TR 2024'!X19+'CONTRACTACIO 2n TR 2024'!X19+'CONTRACTACIO 3r TR 2024'!X19+'CONTRACTACIO 4t TR 2024'!X19</f>
        <v>80611.48</v>
      </c>
      <c r="AD19" s="13">
        <f>'CONTRACTACIO 1r TR 2024'!Y19+'CONTRACTACIO 2n TR 2024'!Y19+'CONTRACTACIO 3r TR 2024'!Y19+'CONTRACTACIO 4t TR 2024'!Y19</f>
        <v>80611.48</v>
      </c>
      <c r="AE19" s="21">
        <f t="shared" si="11"/>
        <v>6.7257633565797184E-2</v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275</v>
      </c>
      <c r="H20" s="20">
        <f t="shared" si="2"/>
        <v>0.94501718213058417</v>
      </c>
      <c r="I20" s="13">
        <f>'CONTRACTACIO 1r TR 2024'!I20+'CONTRACTACIO 2n TR 2024'!I20+'CONTRACTACIO 3r TR 2024'!I20+'CONTRACTACIO 4t TR 2024'!I20</f>
        <v>1064773.06</v>
      </c>
      <c r="J20" s="13">
        <f>'CONTRACTACIO 1r TR 2024'!J20+'CONTRACTACIO 2n TR 2024'!J20+'CONTRACTACIO 3r TR 2024'!J20+'CONTRACTACIO 4t TR 2024'!J20</f>
        <v>1260358.01</v>
      </c>
      <c r="K20" s="21">
        <f t="shared" si="3"/>
        <v>0.42689590647684816</v>
      </c>
      <c r="L20" s="9">
        <f>'CONTRACTACIO 1r TR 2024'!L20+'CONTRACTACIO 2n TR 2024'!L20+'CONTRACTACIO 3r TR 2024'!L20+'CONTRACTACIO 4t TR 2024'!L20</f>
        <v>38</v>
      </c>
      <c r="M20" s="20">
        <f t="shared" si="4"/>
        <v>0.92682926829268297</v>
      </c>
      <c r="N20" s="13">
        <f>'CONTRACTACIO 1r TR 2024'!N20+'CONTRACTACIO 2n TR 2024'!N20+'CONTRACTACIO 3r TR 2024'!N20+'CONTRACTACIO 4t TR 2024'!N20</f>
        <v>127076.49</v>
      </c>
      <c r="O20" s="13">
        <f>'CONTRACTACIO 1r TR 2024'!O20+'CONTRACTACIO 2n TR 2024'!O20+'CONTRACTACIO 3r TR 2024'!O20+'CONTRACTACIO 4t TR 2024'!O20</f>
        <v>152543.23000000001</v>
      </c>
      <c r="P20" s="21">
        <f t="shared" si="5"/>
        <v>0.81728320754846362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64</v>
      </c>
      <c r="AB20" s="20">
        <f t="shared" si="10"/>
        <v>0.79012345679012341</v>
      </c>
      <c r="AC20" s="13">
        <f>'CONTRACTACIO 1r TR 2024'!X20+'CONTRACTACIO 2n TR 2024'!X20+'CONTRACTACIO 3r TR 2024'!X20+'CONTRACTACIO 4t TR 2024'!X20</f>
        <v>402397.4</v>
      </c>
      <c r="AD20" s="13">
        <f>'CONTRACTACIO 1r TR 2024'!Y20+'CONTRACTACIO 2n TR 2024'!Y20+'CONTRACTACIO 3r TR 2024'!Y20+'CONTRACTACIO 4t TR 2024'!Y20</f>
        <v>459214.26</v>
      </c>
      <c r="AE20" s="21">
        <f t="shared" si="11"/>
        <v>0.38314225749569064</v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12</v>
      </c>
      <c r="H21" s="20">
        <f t="shared" si="2"/>
        <v>4.1237113402061855E-2</v>
      </c>
      <c r="I21" s="13">
        <f>'CONTRACTACIO 1r TR 2024'!I21+'CONTRACTACIO 2n TR 2024'!I21+'CONTRACTACIO 3r TR 2024'!I21+'CONTRACTACIO 4t TR 2024'!I21</f>
        <v>3791</v>
      </c>
      <c r="J21" s="13">
        <f>'CONTRACTACIO 1r TR 2024'!J21+'CONTRACTACIO 2n TR 2024'!J21+'CONTRACTACIO 3r TR 2024'!J21+'CONTRACTACIO 4t TR 2024'!J21</f>
        <v>3946.65</v>
      </c>
      <c r="K21" s="21">
        <f t="shared" si="3"/>
        <v>1.3367699621291357E-3</v>
      </c>
      <c r="L21" s="9">
        <f>'CONTRACTACIO 1r TR 2024'!L21+'CONTRACTACIO 2n TR 2024'!L21+'CONTRACTACIO 3r TR 2024'!L21+'CONTRACTACIO 4t TR 2024'!L21</f>
        <v>2</v>
      </c>
      <c r="M21" s="20">
        <f t="shared" si="4"/>
        <v>4.878048780487805E-2</v>
      </c>
      <c r="N21" s="13">
        <f>'CONTRACTACIO 1r TR 2024'!N21+'CONTRACTACIO 2n TR 2024'!N21+'CONTRACTACIO 3r TR 2024'!N21+'CONTRACTACIO 4t TR 2024'!N21</f>
        <v>511.9</v>
      </c>
      <c r="O21" s="13">
        <f>'CONTRACTACIO 1r TR 2024'!O21+'CONTRACTACIO 2n TR 2024'!O21+'CONTRACTACIO 3r TR 2024'!O21+'CONTRACTACIO 4t TR 2024'!O21</f>
        <v>592.20000000000005</v>
      </c>
      <c r="P21" s="21">
        <f t="shared" si="5"/>
        <v>3.1728390405146149E-3</v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291</v>
      </c>
      <c r="H25" s="17">
        <f t="shared" si="12"/>
        <v>0.99999999999999989</v>
      </c>
      <c r="I25" s="18">
        <f t="shared" si="12"/>
        <v>2463665.8600000003</v>
      </c>
      <c r="J25" s="18">
        <f t="shared" si="12"/>
        <v>2952377.83</v>
      </c>
      <c r="K25" s="19">
        <f t="shared" si="12"/>
        <v>1</v>
      </c>
      <c r="L25" s="16">
        <f t="shared" si="12"/>
        <v>41</v>
      </c>
      <c r="M25" s="17">
        <f t="shared" si="12"/>
        <v>1</v>
      </c>
      <c r="N25" s="18">
        <f t="shared" si="12"/>
        <v>155283.67000000001</v>
      </c>
      <c r="O25" s="18">
        <f t="shared" si="12"/>
        <v>186646.72000000003</v>
      </c>
      <c r="P25" s="19">
        <f t="shared" si="12"/>
        <v>0.99999999999999978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81</v>
      </c>
      <c r="AB25" s="17">
        <f t="shared" si="12"/>
        <v>1</v>
      </c>
      <c r="AC25" s="18">
        <f t="shared" si="12"/>
        <v>1045791.8099999999</v>
      </c>
      <c r="AD25" s="18">
        <f t="shared" si="12"/>
        <v>1198547.67</v>
      </c>
      <c r="AE25" s="19">
        <f t="shared" si="12"/>
        <v>1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https://ajuntament.barcelona.cat/pressupostos2024/docs/2024/1.%20EXP.%202023-0024%20Pressupost%20General%202024_CEiH%2020.02.24.pdf#page=191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4</v>
      </c>
      <c r="C34" s="8">
        <f t="shared" ref="C34:C40" si="14">IF(B34,B34/$B$46,"")</f>
        <v>9.6852300242130755E-3</v>
      </c>
      <c r="D34" s="10">
        <f t="shared" ref="D34:D43" si="15">D13+I13+N13+S13+X13+AC13</f>
        <v>1395101.8</v>
      </c>
      <c r="E34" s="11">
        <f t="shared" ref="E34:E43" si="16">E13+J13+O13+T13+Y13+AD13</f>
        <v>1688073.1700000002</v>
      </c>
      <c r="F34" s="21">
        <f t="shared" ref="F34:F40" si="17">IF(E34,E34/$E$46,"")</f>
        <v>0.38917465447987404</v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291</v>
      </c>
      <c r="M35" s="8">
        <f t="shared" si="18"/>
        <v>0.70460048426150124</v>
      </c>
      <c r="N35" s="58">
        <f>I25</f>
        <v>2463665.8600000003</v>
      </c>
      <c r="O35" s="58">
        <f>J25</f>
        <v>2952377.83</v>
      </c>
      <c r="P35" s="56">
        <f t="shared" si="19"/>
        <v>0.68065214370079119</v>
      </c>
    </row>
    <row r="36" spans="1:33" s="24" customFormat="1" ht="30" customHeight="1" x14ac:dyDescent="0.3">
      <c r="A36" s="41" t="s">
        <v>19</v>
      </c>
      <c r="B36" s="12">
        <f t="shared" si="13"/>
        <v>1</v>
      </c>
      <c r="C36" s="8">
        <f t="shared" si="14"/>
        <v>2.4213075060532689E-3</v>
      </c>
      <c r="D36" s="13">
        <f t="shared" si="15"/>
        <v>27695.279999999999</v>
      </c>
      <c r="E36" s="14">
        <f t="shared" si="16"/>
        <v>33511.29</v>
      </c>
      <c r="F36" s="21">
        <f t="shared" si="17"/>
        <v>7.7258171853562827E-3</v>
      </c>
      <c r="J36" s="139" t="s">
        <v>2</v>
      </c>
      <c r="K36" s="140"/>
      <c r="L36" s="57">
        <f>L25</f>
        <v>41</v>
      </c>
      <c r="M36" s="8">
        <f t="shared" si="18"/>
        <v>9.9273607748184015E-2</v>
      </c>
      <c r="N36" s="58">
        <f>N25</f>
        <v>155283.67000000001</v>
      </c>
      <c r="O36" s="58">
        <f>O25</f>
        <v>186646.72000000003</v>
      </c>
      <c r="P36" s="56">
        <f t="shared" si="19"/>
        <v>4.3030227632728617E-2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81</v>
      </c>
      <c r="M38" s="8">
        <f t="shared" si="18"/>
        <v>0.19612590799031476</v>
      </c>
      <c r="N38" s="58">
        <f>AC25</f>
        <v>1045791.8099999999</v>
      </c>
      <c r="O38" s="58">
        <f>AD25</f>
        <v>1198547.67</v>
      </c>
      <c r="P38" s="56">
        <f t="shared" si="19"/>
        <v>0.27631762866648013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16</v>
      </c>
      <c r="C39" s="8">
        <f t="shared" si="14"/>
        <v>3.8740920096852302E-2</v>
      </c>
      <c r="D39" s="13">
        <f t="shared" si="15"/>
        <v>562782.92999999993</v>
      </c>
      <c r="E39" s="22">
        <f t="shared" si="16"/>
        <v>658721.92999999993</v>
      </c>
      <c r="F39" s="21">
        <f t="shared" si="17"/>
        <v>0.15186419881672886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2.4213075060532689E-3</v>
      </c>
      <c r="D40" s="13">
        <f t="shared" si="15"/>
        <v>80611.48</v>
      </c>
      <c r="E40" s="14">
        <f t="shared" si="16"/>
        <v>80611.48</v>
      </c>
      <c r="F40" s="21">
        <f t="shared" si="17"/>
        <v>1.8584469816620135E-2</v>
      </c>
      <c r="G40" s="24"/>
      <c r="H40" s="24"/>
      <c r="I40" s="24"/>
      <c r="J40" s="141" t="s">
        <v>0</v>
      </c>
      <c r="K40" s="142"/>
      <c r="L40" s="79">
        <f>SUM(L34:L39)</f>
        <v>413</v>
      </c>
      <c r="M40" s="17">
        <f>SUM(M34:M39)</f>
        <v>1</v>
      </c>
      <c r="N40" s="80">
        <f>SUM(N34:N39)</f>
        <v>3664741.3400000003</v>
      </c>
      <c r="O40" s="81">
        <f>SUM(O34:O39)</f>
        <v>4337572.2200000007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377</v>
      </c>
      <c r="C41" s="8">
        <f>IF(B41,B41/$B$46,"")</f>
        <v>0.9128329297820823</v>
      </c>
      <c r="D41" s="13">
        <f t="shared" si="15"/>
        <v>1594246.9500000002</v>
      </c>
      <c r="E41" s="14">
        <f t="shared" si="16"/>
        <v>1872115.5</v>
      </c>
      <c r="F41" s="21">
        <f>IF(E41,E41/$E$46,"")</f>
        <v>0.43160445637490735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14</v>
      </c>
      <c r="C42" s="8">
        <f>IF(B42,B42/$B$46,"")</f>
        <v>3.3898305084745763E-2</v>
      </c>
      <c r="D42" s="13">
        <f t="shared" si="15"/>
        <v>4302.8999999999996</v>
      </c>
      <c r="E42" s="14">
        <f t="shared" si="16"/>
        <v>4538.8500000000004</v>
      </c>
      <c r="F42" s="21">
        <f>IF(E42,E42/$E$46,"")</f>
        <v>1.0464033265133741E-3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413</v>
      </c>
      <c r="C46" s="17">
        <f>SUM(C34:C45)</f>
        <v>1</v>
      </c>
      <c r="D46" s="18">
        <f>SUM(D34:D45)</f>
        <v>3664741.3400000003</v>
      </c>
      <c r="E46" s="18">
        <f>SUM(E34:E45)</f>
        <v>4337572.22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2b96a9-5918-4e9a-8771-f3967b264f75">
      <Terms xmlns="http://schemas.microsoft.com/office/infopath/2007/PartnerControls"/>
    </lcf76f155ced4ddcb4097134ff3c332f>
    <TaxCatchAll xmlns="b409c2fc-ef29-462f-b55a-fbf1bb09aa8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F2B1AE2C3094A806E742C096B04E5" ma:contentTypeVersion="14" ma:contentTypeDescription="Crea un document nou" ma:contentTypeScope="" ma:versionID="03b6fac737c704484be66efbfac675ae">
  <xsd:schema xmlns:xsd="http://www.w3.org/2001/XMLSchema" xmlns:xs="http://www.w3.org/2001/XMLSchema" xmlns:p="http://schemas.microsoft.com/office/2006/metadata/properties" xmlns:ns2="e42b96a9-5918-4e9a-8771-f3967b264f75" xmlns:ns3="b409c2fc-ef29-462f-b55a-fbf1bb09aa88" targetNamespace="http://schemas.microsoft.com/office/2006/metadata/properties" ma:root="true" ma:fieldsID="717d9d5ac897a8cc7c6553572b91c1f0" ns2:_="" ns3:_="">
    <xsd:import namespace="e42b96a9-5918-4e9a-8771-f3967b264f75"/>
    <xsd:import namespace="b409c2fc-ef29-462f-b55a-fbf1bb09aa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b96a9-5918-4e9a-8771-f3967b26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ea30e4d-d969-4e4a-b2da-a678d69e0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9c2fc-ef29-462f-b55a-fbf1bb09a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6ae21ca-d101-4d5e-961b-8d7a020aae53}" ma:internalName="TaxCatchAll" ma:showField="CatchAllData" ma:web="b409c2fc-ef29-462f-b55a-fbf1bb09aa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FAF9BE-7196-449B-BE01-8443F12F558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42b96a9-5918-4e9a-8771-f3967b264f75"/>
    <ds:schemaRef ds:uri="http://purl.org/dc/terms/"/>
    <ds:schemaRef ds:uri="b409c2fc-ef29-462f-b55a-fbf1bb09aa8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678780-69DD-44E2-83C8-75EFEC698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b96a9-5918-4e9a-8771-f3967b264f75"/>
    <ds:schemaRef ds:uri="b409c2fc-ef29-462f-b55a-fbf1bb09a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5DF9C3-5038-4CF0-A0D9-D2DEA86606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2024-06-05T08:14:20Z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0x0101007F4F2B1AE2C3094A806E742C096B04E5</vt:lpwstr>
  </property>
  <property fmtid="{D5CDD505-2E9C-101B-9397-08002B2CF9AE}" pid="3" name="MediaServiceImageTags">
    <vt:lpwstr/>
  </property>
</Properties>
</file>