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6396" windowWidth="23136" windowHeight="6432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D44" i="7" s="1"/>
  <c r="G23" i="7"/>
  <c r="H23" i="7"/>
  <c r="E23" i="7"/>
  <c r="D23" i="7"/>
  <c r="B23" i="7"/>
  <c r="E44" i="7"/>
  <c r="F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D43" i="7" s="1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Y25" i="7" s="1"/>
  <c r="O39" i="7" s="1"/>
  <c r="P39" i="7" s="1"/>
  <c r="J14" i="7"/>
  <c r="E35" i="7" s="1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B39" i="7" s="1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 s="1"/>
  <c r="T25" i="6"/>
  <c r="O37" i="6"/>
  <c r="AD25" i="6"/>
  <c r="O39" i="6" s="1"/>
  <c r="P39" i="6" s="1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 s="1"/>
  <c r="Q25" i="6"/>
  <c r="L37" i="6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25" i="6" s="1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25" i="6" s="1"/>
  <c r="U15" i="6"/>
  <c r="U17" i="6"/>
  <c r="U18" i="6"/>
  <c r="U19" i="6"/>
  <c r="U20" i="6"/>
  <c r="U21" i="6"/>
  <c r="U24" i="6"/>
  <c r="R13" i="6"/>
  <c r="R25" i="6" s="1"/>
  <c r="R14" i="6"/>
  <c r="R15" i="6"/>
  <c r="R17" i="6"/>
  <c r="R18" i="6"/>
  <c r="R19" i="6"/>
  <c r="R20" i="6"/>
  <c r="R21" i="6"/>
  <c r="R24" i="6"/>
  <c r="P13" i="6"/>
  <c r="P15" i="6"/>
  <c r="P16" i="6"/>
  <c r="P18" i="6"/>
  <c r="P25" i="6" s="1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N40" i="5" s="1"/>
  <c r="I25" i="5"/>
  <c r="N35" i="5"/>
  <c r="N25" i="5"/>
  <c r="N36" i="5" s="1"/>
  <c r="S25" i="5"/>
  <c r="N37" i="5"/>
  <c r="X25" i="5"/>
  <c r="N38" i="5" s="1"/>
  <c r="B25" i="5"/>
  <c r="L34" i="5" s="1"/>
  <c r="G25" i="5"/>
  <c r="L25" i="5"/>
  <c r="L36" i="5"/>
  <c r="Q25" i="5"/>
  <c r="L37" i="5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25" i="5" s="1"/>
  <c r="AE15" i="5"/>
  <c r="AE16" i="5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25" i="5" s="1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25" i="5" s="1"/>
  <c r="U15" i="5"/>
  <c r="U16" i="5"/>
  <c r="U17" i="5"/>
  <c r="U18" i="5"/>
  <c r="U19" i="5"/>
  <c r="U20" i="5"/>
  <c r="U21" i="5"/>
  <c r="R13" i="5"/>
  <c r="R25" i="5" s="1"/>
  <c r="R14" i="5"/>
  <c r="R15" i="5"/>
  <c r="R17" i="5"/>
  <c r="R18" i="5"/>
  <c r="R19" i="5"/>
  <c r="R20" i="5"/>
  <c r="R21" i="5"/>
  <c r="P17" i="5"/>
  <c r="P20" i="5"/>
  <c r="M14" i="5"/>
  <c r="M15" i="5"/>
  <c r="M16" i="5"/>
  <c r="M25" i="5" s="1"/>
  <c r="M17" i="5"/>
  <c r="M18" i="5"/>
  <c r="M19" i="5"/>
  <c r="M20" i="5"/>
  <c r="M21" i="5"/>
  <c r="K16" i="5"/>
  <c r="K17" i="5"/>
  <c r="H16" i="5"/>
  <c r="H17" i="5"/>
  <c r="H19" i="5"/>
  <c r="H21" i="5"/>
  <c r="F13" i="5"/>
  <c r="F25" i="5" s="1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25" i="4" s="1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F20" i="1" s="1"/>
  <c r="Y25" i="1"/>
  <c r="O38" i="1"/>
  <c r="I25" i="1"/>
  <c r="N35" i="1" s="1"/>
  <c r="N25" i="1"/>
  <c r="N36" i="1" s="1"/>
  <c r="D25" i="1"/>
  <c r="N34" i="1" s="1"/>
  <c r="X25" i="1"/>
  <c r="N38" i="1"/>
  <c r="G25" i="1"/>
  <c r="H14" i="1" s="1"/>
  <c r="H22" i="1"/>
  <c r="L25" i="1"/>
  <c r="M20" i="1" s="1"/>
  <c r="V25" i="1"/>
  <c r="L38" i="1"/>
  <c r="Q25" i="1"/>
  <c r="L37" i="1"/>
  <c r="M37" i="1" s="1"/>
  <c r="AE24" i="1"/>
  <c r="AE21" i="1"/>
  <c r="AE20" i="1"/>
  <c r="AE19" i="1"/>
  <c r="AE18" i="1"/>
  <c r="AE17" i="1"/>
  <c r="AE15" i="1"/>
  <c r="AE25" i="1" s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19" i="1"/>
  <c r="K17" i="1"/>
  <c r="K16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B25" i="1" s="1"/>
  <c r="AA25" i="1"/>
  <c r="L39" i="1"/>
  <c r="M39" i="1" s="1"/>
  <c r="Z13" i="1"/>
  <c r="Z25" i="1" s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R25" i="1"/>
  <c r="O34" i="6"/>
  <c r="F22" i="6"/>
  <c r="L34" i="6"/>
  <c r="C22" i="6"/>
  <c r="H20" i="6"/>
  <c r="H19" i="6"/>
  <c r="M18" i="6"/>
  <c r="M13" i="6"/>
  <c r="M25" i="6" s="1"/>
  <c r="P19" i="6"/>
  <c r="P14" i="6"/>
  <c r="Z21" i="6"/>
  <c r="L35" i="6"/>
  <c r="M36" i="6"/>
  <c r="H22" i="6"/>
  <c r="O35" i="6"/>
  <c r="P35" i="6"/>
  <c r="K22" i="6"/>
  <c r="M13" i="5"/>
  <c r="L35" i="5"/>
  <c r="H22" i="5"/>
  <c r="O38" i="5"/>
  <c r="P38" i="5" s="1"/>
  <c r="O35" i="5"/>
  <c r="K22" i="5"/>
  <c r="M14" i="4"/>
  <c r="M25" i="4" s="1"/>
  <c r="P21" i="4"/>
  <c r="H19" i="4"/>
  <c r="H22" i="4"/>
  <c r="K13" i="4"/>
  <c r="K22" i="4"/>
  <c r="Z21" i="4"/>
  <c r="U25" i="4"/>
  <c r="L34" i="1"/>
  <c r="F13" i="1"/>
  <c r="C13" i="1"/>
  <c r="C25" i="1" s="1"/>
  <c r="K21" i="1"/>
  <c r="H16" i="1"/>
  <c r="H20" i="1"/>
  <c r="H13" i="1"/>
  <c r="H24" i="1"/>
  <c r="L35" i="1"/>
  <c r="C42" i="1"/>
  <c r="Z18" i="6"/>
  <c r="C20" i="6"/>
  <c r="C13" i="6"/>
  <c r="F14" i="6"/>
  <c r="F25" i="6" s="1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K25" i="6" s="1"/>
  <c r="T25" i="7"/>
  <c r="O37" i="7" s="1"/>
  <c r="P37" i="7" s="1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P25" i="5" s="1"/>
  <c r="H15" i="5"/>
  <c r="K13" i="5"/>
  <c r="W18" i="5"/>
  <c r="W25" i="5"/>
  <c r="R16" i="5"/>
  <c r="H13" i="5"/>
  <c r="H25" i="5" s="1"/>
  <c r="H20" i="5"/>
  <c r="K19" i="5"/>
  <c r="K20" i="5"/>
  <c r="C14" i="5"/>
  <c r="C13" i="5"/>
  <c r="E25" i="7"/>
  <c r="O34" i="7" s="1"/>
  <c r="F23" i="7"/>
  <c r="B46" i="5"/>
  <c r="D46" i="5"/>
  <c r="E46" i="5"/>
  <c r="F43" i="5"/>
  <c r="AE21" i="5"/>
  <c r="AE20" i="5"/>
  <c r="C20" i="5"/>
  <c r="F21" i="5"/>
  <c r="F20" i="5"/>
  <c r="P21" i="5"/>
  <c r="N40" i="6"/>
  <c r="B46" i="6"/>
  <c r="C43" i="6"/>
  <c r="B36" i="7"/>
  <c r="S25" i="7"/>
  <c r="N37" i="7" s="1"/>
  <c r="D39" i="7"/>
  <c r="Z20" i="7"/>
  <c r="B34" i="7"/>
  <c r="P15" i="4"/>
  <c r="H15" i="4"/>
  <c r="H18" i="4"/>
  <c r="H14" i="4"/>
  <c r="H25" i="4" s="1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K25" i="4" s="1"/>
  <c r="H20" i="4"/>
  <c r="W17" i="4"/>
  <c r="O38" i="4"/>
  <c r="E38" i="7"/>
  <c r="Z17" i="4"/>
  <c r="C18" i="4"/>
  <c r="C20" i="4"/>
  <c r="O34" i="4"/>
  <c r="H13" i="4"/>
  <c r="O35" i="4"/>
  <c r="P35" i="4" s="1"/>
  <c r="P40" i="4" s="1"/>
  <c r="M13" i="4"/>
  <c r="W20" i="4"/>
  <c r="M20" i="4"/>
  <c r="B46" i="4"/>
  <c r="O36" i="4"/>
  <c r="P20" i="4"/>
  <c r="D46" i="4"/>
  <c r="P18" i="7"/>
  <c r="L35" i="4"/>
  <c r="M35" i="4" s="1"/>
  <c r="E46" i="4"/>
  <c r="F43" i="4"/>
  <c r="K22" i="7"/>
  <c r="Z14" i="7"/>
  <c r="B40" i="7"/>
  <c r="Q25" i="7"/>
  <c r="B25" i="7"/>
  <c r="L34" i="7" s="1"/>
  <c r="C24" i="7"/>
  <c r="B35" i="7"/>
  <c r="B37" i="7"/>
  <c r="AC25" i="7"/>
  <c r="N38" i="7" s="1"/>
  <c r="E37" i="7"/>
  <c r="E34" i="7"/>
  <c r="M15" i="7"/>
  <c r="D38" i="7"/>
  <c r="E39" i="7"/>
  <c r="D45" i="7"/>
  <c r="E40" i="7"/>
  <c r="E45" i="7"/>
  <c r="AA25" i="7"/>
  <c r="L38" i="7" s="1"/>
  <c r="M38" i="7" s="1"/>
  <c r="B45" i="7"/>
  <c r="D36" i="7"/>
  <c r="E36" i="7"/>
  <c r="B38" i="7"/>
  <c r="R17" i="7"/>
  <c r="D25" i="7"/>
  <c r="N34" i="7" s="1"/>
  <c r="H22" i="7"/>
  <c r="F38" i="1"/>
  <c r="P17" i="7"/>
  <c r="P16" i="7"/>
  <c r="F37" i="4"/>
  <c r="Z16" i="7"/>
  <c r="F37" i="1"/>
  <c r="M16" i="7"/>
  <c r="F43" i="1"/>
  <c r="F44" i="1"/>
  <c r="F24" i="7"/>
  <c r="C22" i="7"/>
  <c r="C23" i="7"/>
  <c r="C40" i="1"/>
  <c r="C44" i="1"/>
  <c r="F15" i="7"/>
  <c r="F22" i="7"/>
  <c r="F42" i="1"/>
  <c r="F40" i="1"/>
  <c r="C36" i="6"/>
  <c r="C41" i="6"/>
  <c r="C25" i="6"/>
  <c r="C39" i="5"/>
  <c r="C43" i="5"/>
  <c r="C25" i="5"/>
  <c r="C36" i="4"/>
  <c r="C43" i="4"/>
  <c r="P25" i="4"/>
  <c r="C37" i="1"/>
  <c r="P38" i="1"/>
  <c r="C15" i="7"/>
  <c r="F37" i="6"/>
  <c r="F41" i="6"/>
  <c r="C39" i="6"/>
  <c r="C37" i="6"/>
  <c r="H25" i="6"/>
  <c r="F40" i="6"/>
  <c r="F36" i="6"/>
  <c r="C35" i="6"/>
  <c r="F35" i="6"/>
  <c r="F42" i="6"/>
  <c r="M37" i="6"/>
  <c r="P37" i="6"/>
  <c r="U13" i="7"/>
  <c r="U16" i="7"/>
  <c r="F45" i="6"/>
  <c r="C34" i="6"/>
  <c r="C46" i="6" s="1"/>
  <c r="M34" i="6"/>
  <c r="P34" i="6"/>
  <c r="F34" i="6"/>
  <c r="F39" i="6"/>
  <c r="AB18" i="7"/>
  <c r="AB19" i="7"/>
  <c r="P36" i="6"/>
  <c r="C40" i="6"/>
  <c r="C45" i="6"/>
  <c r="M35" i="6"/>
  <c r="C45" i="5"/>
  <c r="F39" i="5"/>
  <c r="F45" i="5"/>
  <c r="K25" i="5"/>
  <c r="M38" i="5"/>
  <c r="AE20" i="7"/>
  <c r="L37" i="7"/>
  <c r="M37" i="7" s="1"/>
  <c r="R16" i="7"/>
  <c r="C36" i="5"/>
  <c r="C37" i="5"/>
  <c r="F36" i="5"/>
  <c r="F37" i="5"/>
  <c r="F34" i="5"/>
  <c r="F46" i="5" s="1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6" i="5"/>
  <c r="M35" i="5"/>
  <c r="W20" i="7"/>
  <c r="P35" i="5"/>
  <c r="Z21" i="7"/>
  <c r="AE18" i="7"/>
  <c r="AE17" i="7"/>
  <c r="F35" i="4"/>
  <c r="F36" i="4"/>
  <c r="C38" i="4"/>
  <c r="C35" i="4"/>
  <c r="F38" i="4"/>
  <c r="F42" i="4"/>
  <c r="F45" i="4"/>
  <c r="C45" i="4"/>
  <c r="K16" i="7"/>
  <c r="K19" i="7"/>
  <c r="AB20" i="7"/>
  <c r="AB17" i="7"/>
  <c r="P34" i="4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F40" i="4"/>
  <c r="F41" i="4"/>
  <c r="P15" i="7"/>
  <c r="P14" i="7"/>
  <c r="P19" i="7"/>
  <c r="M14" i="7"/>
  <c r="H19" i="7"/>
  <c r="H16" i="7"/>
  <c r="M38" i="1"/>
  <c r="F40" i="7"/>
  <c r="F43" i="7"/>
  <c r="C38" i="7"/>
  <c r="C43" i="7"/>
  <c r="P37" i="4"/>
  <c r="P36" i="4"/>
  <c r="P38" i="4"/>
  <c r="F38" i="7"/>
  <c r="M37" i="4"/>
  <c r="F37" i="7"/>
  <c r="C37" i="7"/>
  <c r="C40" i="7"/>
  <c r="E41" i="7" l="1"/>
  <c r="K14" i="1"/>
  <c r="K18" i="1"/>
  <c r="K24" i="1"/>
  <c r="D37" i="7"/>
  <c r="D40" i="7"/>
  <c r="O25" i="7"/>
  <c r="P20" i="7" s="1"/>
  <c r="B41" i="7"/>
  <c r="D34" i="7"/>
  <c r="K13" i="1"/>
  <c r="K15" i="1"/>
  <c r="K20" i="1"/>
  <c r="D46" i="1"/>
  <c r="D41" i="7"/>
  <c r="H18" i="1"/>
  <c r="H15" i="1"/>
  <c r="H25" i="1" s="1"/>
  <c r="F25" i="1"/>
  <c r="B46" i="1"/>
  <c r="C36" i="1" s="1"/>
  <c r="M25" i="1"/>
  <c r="L36" i="1"/>
  <c r="P20" i="1"/>
  <c r="P25" i="1" s="1"/>
  <c r="J25" i="7"/>
  <c r="K13" i="7" s="1"/>
  <c r="I25" i="7"/>
  <c r="N35" i="7" s="1"/>
  <c r="C20" i="7"/>
  <c r="C25" i="7" s="1"/>
  <c r="E46" i="1"/>
  <c r="F45" i="1" s="1"/>
  <c r="O34" i="1"/>
  <c r="N40" i="1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M13" i="7" s="1"/>
  <c r="C46" i="4"/>
  <c r="F46" i="4"/>
  <c r="L40" i="4"/>
  <c r="N40" i="4"/>
  <c r="M34" i="4"/>
  <c r="M40" i="4" s="1"/>
  <c r="O40" i="4"/>
  <c r="P21" i="7"/>
  <c r="U25" i="7"/>
  <c r="Z25" i="7"/>
  <c r="D42" i="7"/>
  <c r="E42" i="7"/>
  <c r="O40" i="1"/>
  <c r="P35" i="1" s="1"/>
  <c r="E46" i="7"/>
  <c r="F42" i="7"/>
  <c r="AE21" i="7"/>
  <c r="AE25" i="7" s="1"/>
  <c r="G25" i="7"/>
  <c r="H15" i="7" s="1"/>
  <c r="B42" i="7"/>
  <c r="AD25" i="7"/>
  <c r="O38" i="7" s="1"/>
  <c r="P38" i="7" s="1"/>
  <c r="N25" i="7"/>
  <c r="N36" i="7" s="1"/>
  <c r="K25" i="1" l="1"/>
  <c r="O36" i="7"/>
  <c r="O40" i="7" s="1"/>
  <c r="P13" i="7"/>
  <c r="P25" i="7" s="1"/>
  <c r="N40" i="7"/>
  <c r="K15" i="7"/>
  <c r="K24" i="7"/>
  <c r="F35" i="7"/>
  <c r="F45" i="7"/>
  <c r="F36" i="7"/>
  <c r="K14" i="7"/>
  <c r="F39" i="1"/>
  <c r="F35" i="1"/>
  <c r="F36" i="1"/>
  <c r="O35" i="7"/>
  <c r="K18" i="7"/>
  <c r="F41" i="7"/>
  <c r="F39" i="7"/>
  <c r="K20" i="7"/>
  <c r="D46" i="7"/>
  <c r="C35" i="1"/>
  <c r="H18" i="7"/>
  <c r="H14" i="7"/>
  <c r="H13" i="7"/>
  <c r="C45" i="1"/>
  <c r="C39" i="1"/>
  <c r="L35" i="7"/>
  <c r="L40" i="7" s="1"/>
  <c r="M34" i="7" s="1"/>
  <c r="H24" i="7"/>
  <c r="F41" i="1"/>
  <c r="F34" i="1"/>
  <c r="F34" i="7"/>
  <c r="C41" i="1"/>
  <c r="C34" i="1"/>
  <c r="L36" i="7"/>
  <c r="M20" i="7"/>
  <c r="M25" i="7" s="1"/>
  <c r="L40" i="1"/>
  <c r="M36" i="1" s="1"/>
  <c r="P36" i="1"/>
  <c r="H20" i="7"/>
  <c r="P34" i="1"/>
  <c r="B46" i="7"/>
  <c r="C42" i="7"/>
  <c r="F46" i="7" l="1"/>
  <c r="K25" i="7"/>
  <c r="C35" i="7"/>
  <c r="C36" i="7"/>
  <c r="H25" i="7"/>
  <c r="C45" i="7"/>
  <c r="C39" i="7"/>
  <c r="C46" i="1"/>
  <c r="P40" i="1"/>
  <c r="F46" i="1"/>
  <c r="C41" i="7"/>
  <c r="C34" i="7"/>
  <c r="M35" i="1"/>
  <c r="M34" i="1"/>
  <c r="M36" i="7"/>
  <c r="P34" i="7"/>
  <c r="P36" i="7"/>
  <c r="M35" i="7"/>
  <c r="P35" i="7"/>
  <c r="C46" i="7" l="1"/>
  <c r="M40" i="1"/>
  <c r="P40" i="7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<sst xmlns="http://schemas.openxmlformats.org/spreadsheetml/2006/main" count="457" uniqueCount="62">
  <si>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</si>
  <si>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</si>
  <si>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</si>
  <si>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</si>
  <si>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</si>
  <si>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</si>
  <si>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</si>
  <si>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</si>
  <si>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</si>
  <si>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</si>
  <si>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</si>
  <si>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</si>
  <si>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</si>
  <si>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</si>
  <si>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</si>
  <si>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</si>
  <si>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</si>
  <si>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</si>
  <si>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</si>
  <si>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</si>
  <si>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</si>
  <si>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</si>
  <si>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</si>
  <si>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</si>
  <si>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</si>
  <si>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</si>
  <si>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</si>
  <si>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</si>
  <si>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</si>
  <si>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</si>
  <si>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</si>
  <si>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</si>
  <si>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</si>
  <si>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</si>
  <si>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</si>
  <si>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</si>
  <si>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</si>
  <si>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</si>
  <si>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</si>
  <si>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</si>
  <si>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</si>
  <si>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</si>
  <si>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</si>
  <si>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</si>
  <si>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</si>
  <si>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</si>
  <si>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</si>
  <si>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</si>
  <si>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</si>
  <si>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</si>
  <si>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</si>
  <si>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</si>
  <si>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</si>
  <si>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</si>
  <si>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</si>
  <si>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</si>
  <si>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</si>
  <si>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</si>
  <si>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</si>
  <si>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</si>
  <si>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</si>
  <si>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Institut Municipal de Mercats de Barcelona (IMMB)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</si>
</sst>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3757906.0199999996</c:v>
                </c:pt>
                <c:pt idx="1">
                  <c:v>63215.9</c:v>
                </c:pt>
                <c:pt idx="2">
                  <c:v>22648.11</c:v>
                </c:pt>
                <c:pt idx="3">
                  <c:v>0</c:v>
                </c:pt>
                <c:pt idx="4">
                  <c:v>0</c:v>
                </c:pt>
                <c:pt idx="5">
                  <c:v>72600</c:v>
                </c:pt>
                <c:pt idx="6">
                  <c:v>0</c:v>
                </c:pt>
                <c:pt idx="7">
                  <c:v>108508.16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30153.81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24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894764.04999999993</c:v>
                </c:pt>
                <c:pt idx="1">
                  <c:v>2960943.4</c:v>
                </c:pt>
                <c:pt idx="2">
                  <c:v>199324.55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9" zoomScale="70" zoomScaleNormal="70" workbookViewId="0">
      <selection activeCell="I29" sqref="I2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45457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2</v>
      </c>
      <c r="C13" s="20">
        <f t="shared" ref="C13:C24" si="0">IF(B13,B13/$B$25,"")</f>
        <v>0.66666666666666663</v>
      </c>
      <c r="D13" s="4">
        <v>731767.24</v>
      </c>
      <c r="E13" s="5">
        <v>885438.36</v>
      </c>
      <c r="F13" s="21">
        <f t="shared" ref="F13:F24" si="1">IF(E13,E13/$E$25,"")</f>
        <v>0.9895774869363605</v>
      </c>
      <c r="G13" s="1">
        <v>8</v>
      </c>
      <c r="H13" s="20">
        <f t="shared" ref="H13:H24" si="2">IF(G13,G13/$G$25,"")</f>
        <v>0.33333333333333331</v>
      </c>
      <c r="I13" s="69">
        <v>2224009.1800000002</v>
      </c>
      <c r="J13" s="5">
        <v>2691051.11</v>
      </c>
      <c r="K13" s="21">
        <f t="shared" ref="K13:K24" si="3">IF(J13,J13/$J$25,"")</f>
        <v>0.90884922352787967</v>
      </c>
      <c r="L13" s="1">
        <v>1</v>
      </c>
      <c r="M13" s="20">
        <f t="shared" ref="M13:M24" si="4">IF(L13,L13/$L$25,"")</f>
        <v>0.5</v>
      </c>
      <c r="N13" s="4">
        <v>149931.03</v>
      </c>
      <c r="O13" s="5">
        <v>181416.55</v>
      </c>
      <c r="P13" s="21">
        <f t="shared" ref="P13:P24" si="5">IF(O13,O13/$O$25,"")</f>
        <v>0.91015657629730007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4.1666666666666664E-2</v>
      </c>
      <c r="I14" s="69">
        <v>52244.55</v>
      </c>
      <c r="J14" s="7">
        <v>63215.9</v>
      </c>
      <c r="K14" s="21">
        <f t="shared" si="3"/>
        <v>2.1349918407761528E-2</v>
      </c>
      <c r="L14" s="2"/>
      <c r="M14" s="20" t="str">
        <f t="shared" si="4"/>
        <v/>
      </c>
      <c r="N14" s="4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4.1666666666666664E-2</v>
      </c>
      <c r="I15" s="69">
        <v>18717.45</v>
      </c>
      <c r="J15" s="7">
        <v>22648.11</v>
      </c>
      <c r="K15" s="21">
        <f t="shared" si="3"/>
        <v>7.6489506688982986E-3</v>
      </c>
      <c r="L15" s="2"/>
      <c r="M15" s="20" t="str">
        <f t="shared" si="4"/>
        <v/>
      </c>
      <c r="N15" s="4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9"/>
      <c r="J16" s="7"/>
      <c r="K16" s="21" t="str">
        <f t="shared" si="3"/>
        <v/>
      </c>
      <c r="L16" s="2"/>
      <c r="M16" s="20" t="str">
        <f t="shared" si="4"/>
        <v/>
      </c>
      <c r="N16" s="4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9"/>
      <c r="J17" s="7"/>
      <c r="K17" s="21" t="str">
        <f t="shared" si="3"/>
        <v/>
      </c>
      <c r="L17" s="3"/>
      <c r="M17" s="20" t="str">
        <f t="shared" si="4"/>
        <v/>
      </c>
      <c r="N17" s="4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4.1666666666666664E-2</v>
      </c>
      <c r="I18" s="69">
        <v>60000</v>
      </c>
      <c r="J18" s="70">
        <v>72600</v>
      </c>
      <c r="K18" s="67">
        <f t="shared" si="3"/>
        <v>2.4519212356440181E-2</v>
      </c>
      <c r="L18" s="71"/>
      <c r="M18" s="66" t="str">
        <f t="shared" si="4"/>
        <v/>
      </c>
      <c r="N18" s="4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9"/>
      <c r="J19" s="7"/>
      <c r="K19" s="21" t="str">
        <f t="shared" si="3"/>
        <v/>
      </c>
      <c r="L19" s="2"/>
      <c r="M19" s="20" t="str">
        <f t="shared" si="4"/>
        <v/>
      </c>
      <c r="N19" s="4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0.33333333333333331</v>
      </c>
      <c r="D20" s="69">
        <v>7707.18</v>
      </c>
      <c r="E20" s="70">
        <v>9325.69</v>
      </c>
      <c r="F20" s="21">
        <f t="shared" si="1"/>
        <v>1.0422513063639517E-2</v>
      </c>
      <c r="G20" s="68">
        <v>12</v>
      </c>
      <c r="H20" s="66">
        <f t="shared" si="2"/>
        <v>0.5</v>
      </c>
      <c r="I20" s="69">
        <v>67168.98</v>
      </c>
      <c r="J20" s="70">
        <v>81274.47</v>
      </c>
      <c r="K20" s="67">
        <f t="shared" si="3"/>
        <v>2.7448842824891555E-2</v>
      </c>
      <c r="L20" s="68">
        <v>1</v>
      </c>
      <c r="M20" s="66">
        <f t="shared" si="4"/>
        <v>0.5</v>
      </c>
      <c r="N20" s="4">
        <v>14800</v>
      </c>
      <c r="O20" s="70">
        <v>17908</v>
      </c>
      <c r="P20" s="67">
        <f t="shared" si="5"/>
        <v>8.9843423702699945E-2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9">
        <v>0</v>
      </c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9">
        <v>0</v>
      </c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9">
        <v>0</v>
      </c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1</v>
      </c>
      <c r="H24" s="66">
        <f t="shared" si="2"/>
        <v>4.1666666666666664E-2</v>
      </c>
      <c r="I24" s="69">
        <v>24920.5</v>
      </c>
      <c r="J24" s="70">
        <v>30153.81</v>
      </c>
      <c r="K24" s="67">
        <f t="shared" si="3"/>
        <v>1.0183852214128781E-2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739474.42</v>
      </c>
      <c r="E25" s="18">
        <f t="shared" si="12"/>
        <v>894764.04999999993</v>
      </c>
      <c r="F25" s="19">
        <f t="shared" si="12"/>
        <v>1</v>
      </c>
      <c r="G25" s="16">
        <f t="shared" si="12"/>
        <v>24</v>
      </c>
      <c r="H25" s="17">
        <f t="shared" si="12"/>
        <v>1</v>
      </c>
      <c r="I25" s="18">
        <f t="shared" si="12"/>
        <v>2447060.66</v>
      </c>
      <c r="J25" s="18">
        <f t="shared" si="12"/>
        <v>2960943.4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164731.03</v>
      </c>
      <c r="O25" s="18">
        <f t="shared" si="12"/>
        <v>199324.55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">
        <v>53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11</v>
      </c>
      <c r="C34" s="8">
        <f t="shared" ref="C34:C43" si="14">IF(B34,B34/$B$46,"")</f>
        <v>0.37931034482758619</v>
      </c>
      <c r="D34" s="10">
        <f t="shared" ref="D34:D45" si="15">D13+I13+N13+S13+AC13+X13</f>
        <v>3105707.4499999997</v>
      </c>
      <c r="E34" s="11">
        <f t="shared" ref="E34:E45" si="16">E13+J13+O13+T13+AD13+Y13</f>
        <v>3757906.0199999996</v>
      </c>
      <c r="F34" s="21">
        <f t="shared" ref="F34:F43" si="17">IF(E34,E34/$E$46,"")</f>
        <v>0.92672660043126664</v>
      </c>
      <c r="J34" s="150" t="s">
        <v>3</v>
      </c>
      <c r="K34" s="151"/>
      <c r="L34" s="57">
        <f>B25</f>
        <v>3</v>
      </c>
      <c r="M34" s="8">
        <f t="shared" ref="M34:M39" si="18">IF(L34,L34/$L$40,"")</f>
        <v>0.10344827586206896</v>
      </c>
      <c r="N34" s="58">
        <f>D25</f>
        <v>739474.42</v>
      </c>
      <c r="O34" s="58">
        <f>E25</f>
        <v>894764.04999999993</v>
      </c>
      <c r="P34" s="59">
        <f t="shared" ref="P34:P39" si="19">IF(O34,O34/$O$40,"")</f>
        <v>0.2206552377391843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3.4482758620689655E-2</v>
      </c>
      <c r="D35" s="13">
        <f t="shared" si="15"/>
        <v>52244.55</v>
      </c>
      <c r="E35" s="14">
        <f t="shared" si="16"/>
        <v>63215.9</v>
      </c>
      <c r="F35" s="21">
        <f t="shared" si="17"/>
        <v>1.5589494731484242E-2</v>
      </c>
      <c r="J35" s="146" t="s">
        <v>1</v>
      </c>
      <c r="K35" s="147"/>
      <c r="L35" s="60">
        <f>G25</f>
        <v>24</v>
      </c>
      <c r="M35" s="8">
        <f t="shared" si="18"/>
        <v>0.82758620689655171</v>
      </c>
      <c r="N35" s="61">
        <f>I25</f>
        <v>2447060.66</v>
      </c>
      <c r="O35" s="61">
        <f>J25</f>
        <v>2960943.4</v>
      </c>
      <c r="P35" s="59">
        <f t="shared" si="19"/>
        <v>0.73018989739168527</v>
      </c>
    </row>
    <row r="36" spans="1:33" ht="30" customHeight="1" x14ac:dyDescent="0.3">
      <c r="A36" s="43" t="s">
        <v>19</v>
      </c>
      <c r="B36" s="12">
        <f t="shared" si="13"/>
        <v>1</v>
      </c>
      <c r="C36" s="8">
        <f t="shared" si="14"/>
        <v>3.4482758620689655E-2</v>
      </c>
      <c r="D36" s="13">
        <f t="shared" si="15"/>
        <v>18717.45</v>
      </c>
      <c r="E36" s="14">
        <f t="shared" si="16"/>
        <v>22648.11</v>
      </c>
      <c r="F36" s="21">
        <f t="shared" si="17"/>
        <v>5.5851865040769111E-3</v>
      </c>
      <c r="G36" s="25"/>
      <c r="J36" s="146" t="s">
        <v>2</v>
      </c>
      <c r="K36" s="147"/>
      <c r="L36" s="60">
        <f>L25</f>
        <v>2</v>
      </c>
      <c r="M36" s="8">
        <f t="shared" si="18"/>
        <v>6.8965517241379309E-2</v>
      </c>
      <c r="N36" s="61">
        <f>N25</f>
        <v>164731.03</v>
      </c>
      <c r="O36" s="61">
        <f>O25</f>
        <v>199324.55</v>
      </c>
      <c r="P36" s="59">
        <f t="shared" si="19"/>
        <v>4.9154864869130503E-2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3.4482758620689655E-2</v>
      </c>
      <c r="D39" s="13">
        <f t="shared" si="15"/>
        <v>60000</v>
      </c>
      <c r="E39" s="22">
        <f t="shared" si="16"/>
        <v>72600</v>
      </c>
      <c r="F39" s="21">
        <f t="shared" si="17"/>
        <v>1.7903681154673997E-2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8" t="s">
        <v>0</v>
      </c>
      <c r="K40" s="149"/>
      <c r="L40" s="83">
        <f>SUM(L34:L39)</f>
        <v>29</v>
      </c>
      <c r="M40" s="17">
        <f>SUM(M34:M39)</f>
        <v>1</v>
      </c>
      <c r="N40" s="84">
        <f>SUM(N34:N39)</f>
        <v>3351266.11</v>
      </c>
      <c r="O40" s="85">
        <f>SUM(O34:O39)</f>
        <v>4055031.9999999995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14</v>
      </c>
      <c r="C41" s="8">
        <f t="shared" si="14"/>
        <v>0.48275862068965519</v>
      </c>
      <c r="D41" s="13">
        <f t="shared" si="15"/>
        <v>89676.160000000003</v>
      </c>
      <c r="E41" s="23">
        <f t="shared" si="16"/>
        <v>108508.16</v>
      </c>
      <c r="F41" s="21">
        <f t="shared" si="17"/>
        <v>2.6758891175211446E-2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1</v>
      </c>
      <c r="C45" s="8">
        <f t="shared" ref="C45" si="22">IF(B45,B45/$B$46,"")</f>
        <v>3.4482758620689655E-2</v>
      </c>
      <c r="D45" s="13">
        <f t="shared" si="15"/>
        <v>24920.5</v>
      </c>
      <c r="E45" s="14">
        <f t="shared" si="16"/>
        <v>30153.81</v>
      </c>
      <c r="F45" s="21">
        <f t="shared" ref="F45" si="23">IF(E45,E45/$E$46,"")</f>
        <v>7.4361460032867817E-3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29</v>
      </c>
      <c r="C46" s="17">
        <f>SUM(C34:C45)</f>
        <v>1</v>
      </c>
      <c r="D46" s="18">
        <f>SUM(D34:D45)</f>
        <v>3351266.11</v>
      </c>
      <c r="E46" s="18">
        <f>SUM(E34:E45)</f>
        <v>4055031.9999999995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de Mercats de Barcelona (IMMB)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2024'!A28:Q28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6" t="s">
        <v>2</v>
      </c>
      <c r="K36" s="147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de Mercats de Barcelona (IMMB)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2024'!A28:Q28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de Mercats de Barcelona (IMMB)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2024'!A28:Q28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de Mercats de Barcelona (IMMB)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2</v>
      </c>
      <c r="C13" s="20">
        <f t="shared" ref="C13:C24" si="0">IF(B13,B13/$B$25,"")</f>
        <v>0.66666666666666663</v>
      </c>
      <c r="D13" s="10">
        <f>'CONTRACTACIO 1r TR 2024'!D13+'CONTRACTACIO 2n TR 2024'!D13+'CONTRACTACIO 3r TR 2024'!D13+'CONTRACTACIO 4t TR 2024'!D13</f>
        <v>731767.24</v>
      </c>
      <c r="E13" s="10">
        <f>'CONTRACTACIO 1r TR 2024'!E13+'CONTRACTACIO 2n TR 2024'!E13+'CONTRACTACIO 3r TR 2024'!E13+'CONTRACTACIO 4t TR 2024'!E13</f>
        <v>885438.36</v>
      </c>
      <c r="F13" s="21">
        <f t="shared" ref="F13:F24" si="1">IF(E13,E13/$E$25,"")</f>
        <v>0.9895774869363605</v>
      </c>
      <c r="G13" s="9">
        <f>'CONTRACTACIO 1r TR 2024'!G13+'CONTRACTACIO 2n TR 2024'!G13+'CONTRACTACIO 3r TR 2024'!G13+'CONTRACTACIO 4t TR 2024'!G13</f>
        <v>8</v>
      </c>
      <c r="H13" s="20">
        <f t="shared" ref="H13:H24" si="2">IF(G13,G13/$G$25,"")</f>
        <v>0.33333333333333331</v>
      </c>
      <c r="I13" s="10">
        <f>'CONTRACTACIO 1r TR 2024'!I13+'CONTRACTACIO 2n TR 2024'!I13+'CONTRACTACIO 3r TR 2024'!I13+'CONTRACTACIO 4t TR 2024'!I13</f>
        <v>2224009.1800000002</v>
      </c>
      <c r="J13" s="10">
        <f>'CONTRACTACIO 1r TR 2024'!J13+'CONTRACTACIO 2n TR 2024'!J13+'CONTRACTACIO 3r TR 2024'!J13+'CONTRACTACIO 4t TR 2024'!J13</f>
        <v>2691051.11</v>
      </c>
      <c r="K13" s="21">
        <f t="shared" ref="K13:K24" si="3">IF(J13,J13/$J$25,"")</f>
        <v>0.90884922352787967</v>
      </c>
      <c r="L13" s="9">
        <f>'CONTRACTACIO 1r TR 2024'!L13+'CONTRACTACIO 2n TR 2024'!L13+'CONTRACTACIO 3r TR 2024'!L13+'CONTRACTACIO 4t TR 2024'!L13</f>
        <v>1</v>
      </c>
      <c r="M13" s="20">
        <f t="shared" ref="M13:M24" si="4">IF(L13,L13/$L$25,"")</f>
        <v>0.5</v>
      </c>
      <c r="N13" s="10">
        <f>'CONTRACTACIO 1r TR 2024'!N13+'CONTRACTACIO 2n TR 2024'!N13+'CONTRACTACIO 3r TR 2024'!N13+'CONTRACTACIO 4t TR 2024'!N13</f>
        <v>149931.03</v>
      </c>
      <c r="O13" s="10">
        <f>'CONTRACTACIO 1r TR 2024'!O13+'CONTRACTACIO 2n TR 2024'!O13+'CONTRACTACIO 3r TR 2024'!O13+'CONTRACTACIO 4t TR 2024'!O13</f>
        <v>181416.55</v>
      </c>
      <c r="P13" s="21">
        <f t="shared" ref="P13:P24" si="5">IF(O13,O13/$O$25,"")</f>
        <v>0.91015657629730007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1</v>
      </c>
      <c r="H14" s="20">
        <f t="shared" si="2"/>
        <v>4.1666666666666664E-2</v>
      </c>
      <c r="I14" s="13">
        <f>'CONTRACTACIO 1r TR 2024'!I14+'CONTRACTACIO 2n TR 2024'!I14+'CONTRACTACIO 3r TR 2024'!I14+'CONTRACTACIO 4t TR 2024'!I14</f>
        <v>52244.55</v>
      </c>
      <c r="J14" s="13">
        <f>'CONTRACTACIO 1r TR 2024'!J14+'CONTRACTACIO 2n TR 2024'!J14+'CONTRACTACIO 3r TR 2024'!J14+'CONTRACTACIO 4t TR 2024'!J14</f>
        <v>63215.9</v>
      </c>
      <c r="K14" s="21">
        <f t="shared" si="3"/>
        <v>2.1349918407761528E-2</v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1</v>
      </c>
      <c r="H15" s="20">
        <f t="shared" si="2"/>
        <v>4.1666666666666664E-2</v>
      </c>
      <c r="I15" s="13">
        <f>'CONTRACTACIO 1r TR 2024'!I15+'CONTRACTACIO 2n TR 2024'!I15+'CONTRACTACIO 3r TR 2024'!I15+'CONTRACTACIO 4t TR 2024'!I15</f>
        <v>18717.45</v>
      </c>
      <c r="J15" s="13">
        <f>'CONTRACTACIO 1r TR 2024'!J15+'CONTRACTACIO 2n TR 2024'!J15+'CONTRACTACIO 3r TR 2024'!J15+'CONTRACTACIO 4t TR 2024'!J15</f>
        <v>22648.11</v>
      </c>
      <c r="K15" s="21">
        <f t="shared" si="3"/>
        <v>7.6489506688982986E-3</v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1</v>
      </c>
      <c r="H18" s="20">
        <f t="shared" si="2"/>
        <v>4.1666666666666664E-2</v>
      </c>
      <c r="I18" s="13">
        <f>'CONTRACTACIO 1r TR 2024'!I18+'CONTRACTACIO 2n TR 2024'!I18+'CONTRACTACIO 3r TR 2024'!I18+'CONTRACTACIO 4t TR 2024'!I18</f>
        <v>60000</v>
      </c>
      <c r="J18" s="13">
        <f>'CONTRACTACIO 1r TR 2024'!J18+'CONTRACTACIO 2n TR 2024'!J18+'CONTRACTACIO 3r TR 2024'!J18+'CONTRACTACIO 4t TR 2024'!J18</f>
        <v>72600</v>
      </c>
      <c r="K18" s="21">
        <f t="shared" si="3"/>
        <v>2.4519212356440181E-2</v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1</v>
      </c>
      <c r="C20" s="20">
        <f t="shared" si="0"/>
        <v>0.33333333333333331</v>
      </c>
      <c r="D20" s="13">
        <f>'CONTRACTACIO 1r TR 2024'!D20+'CONTRACTACIO 2n TR 2024'!D20+'CONTRACTACIO 3r TR 2024'!D20+'CONTRACTACIO 4t TR 2024'!D20</f>
        <v>7707.18</v>
      </c>
      <c r="E20" s="13">
        <f>'CONTRACTACIO 1r TR 2024'!E20+'CONTRACTACIO 2n TR 2024'!E20+'CONTRACTACIO 3r TR 2024'!E20+'CONTRACTACIO 4t TR 2024'!E20</f>
        <v>9325.69</v>
      </c>
      <c r="F20" s="21">
        <f t="shared" si="1"/>
        <v>1.0422513063639517E-2</v>
      </c>
      <c r="G20" s="9">
        <f>'CONTRACTACIO 1r TR 2024'!G20+'CONTRACTACIO 2n TR 2024'!G20+'CONTRACTACIO 3r TR 2024'!G20+'CONTRACTACIO 4t TR 2024'!G20</f>
        <v>12</v>
      </c>
      <c r="H20" s="20">
        <f t="shared" si="2"/>
        <v>0.5</v>
      </c>
      <c r="I20" s="13">
        <f>'CONTRACTACIO 1r TR 2024'!I20+'CONTRACTACIO 2n TR 2024'!I20+'CONTRACTACIO 3r TR 2024'!I20+'CONTRACTACIO 4t TR 2024'!I20</f>
        <v>67168.98</v>
      </c>
      <c r="J20" s="13">
        <f>'CONTRACTACIO 1r TR 2024'!J20+'CONTRACTACIO 2n TR 2024'!J20+'CONTRACTACIO 3r TR 2024'!J20+'CONTRACTACIO 4t TR 2024'!J20</f>
        <v>81274.47</v>
      </c>
      <c r="K20" s="21">
        <f t="shared" si="3"/>
        <v>2.7448842824891555E-2</v>
      </c>
      <c r="L20" s="9">
        <f>'CONTRACTACIO 1r TR 2024'!L20+'CONTRACTACIO 2n TR 2024'!L20+'CONTRACTACIO 3r TR 2024'!L20+'CONTRACTACIO 4t TR 2024'!L20</f>
        <v>1</v>
      </c>
      <c r="M20" s="20">
        <f t="shared" si="4"/>
        <v>0.5</v>
      </c>
      <c r="N20" s="13">
        <f>'CONTRACTACIO 1r TR 2024'!N20+'CONTRACTACIO 2n TR 2024'!N20+'CONTRACTACIO 3r TR 2024'!N20+'CONTRACTACIO 4t TR 2024'!N20</f>
        <v>14800</v>
      </c>
      <c r="O20" s="13">
        <f>'CONTRACTACIO 1r TR 2024'!O20+'CONTRACTACIO 2n TR 2024'!O20+'CONTRACTACIO 3r TR 2024'!O20+'CONTRACTACIO 4t TR 2024'!O20</f>
        <v>17908</v>
      </c>
      <c r="P20" s="21">
        <f t="shared" si="5"/>
        <v>8.9843423702699945E-2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1</v>
      </c>
      <c r="H24" s="66">
        <f t="shared" si="2"/>
        <v>4.1666666666666664E-2</v>
      </c>
      <c r="I24" s="77">
        <f>'CONTRACTACIO 1r TR 2024'!I24+'CONTRACTACIO 2n TR 2024'!I24+'CONTRACTACIO 3r TR 2024'!I24+'CONTRACTACIO 4t TR 2024'!I24</f>
        <v>24920.5</v>
      </c>
      <c r="J24" s="78">
        <f>'CONTRACTACIO 1r TR 2024'!J24+'CONTRACTACIO 2n TR 2024'!J24+'CONTRACTACIO 3r TR 2024'!J24+'CONTRACTACIO 4t TR 2024'!J24</f>
        <v>30153.81</v>
      </c>
      <c r="K24" s="67">
        <f t="shared" si="3"/>
        <v>1.0183852214128781E-2</v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739474.42</v>
      </c>
      <c r="E25" s="18">
        <f t="shared" si="12"/>
        <v>894764.04999999993</v>
      </c>
      <c r="F25" s="19">
        <f t="shared" si="12"/>
        <v>1</v>
      </c>
      <c r="G25" s="16">
        <f t="shared" si="12"/>
        <v>24</v>
      </c>
      <c r="H25" s="17">
        <f t="shared" si="12"/>
        <v>1</v>
      </c>
      <c r="I25" s="18">
        <f t="shared" si="12"/>
        <v>2447060.66</v>
      </c>
      <c r="J25" s="18">
        <f t="shared" si="12"/>
        <v>2960943.4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164731.03</v>
      </c>
      <c r="O25" s="18">
        <f t="shared" si="12"/>
        <v>199324.55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11</v>
      </c>
      <c r="C34" s="8">
        <f t="shared" ref="C34:C40" si="14">IF(B34,B34/$B$46,"")</f>
        <v>0.37931034482758619</v>
      </c>
      <c r="D34" s="10">
        <f t="shared" ref="D34:D43" si="15">D13+I13+N13+S13+X13+AC13</f>
        <v>3105707.4499999997</v>
      </c>
      <c r="E34" s="11">
        <f t="shared" ref="E34:E43" si="16">E13+J13+O13+T13+Y13+AD13</f>
        <v>3757906.0199999996</v>
      </c>
      <c r="F34" s="21">
        <f t="shared" ref="F34:F40" si="17">IF(E34,E34/$E$46,"")</f>
        <v>0.92672660043126664</v>
      </c>
      <c r="J34" s="150" t="s">
        <v>3</v>
      </c>
      <c r="K34" s="151"/>
      <c r="L34" s="57">
        <f>B25</f>
        <v>3</v>
      </c>
      <c r="M34" s="8">
        <f t="shared" ref="M34:M39" si="18">IF(L34,L34/$L$40,"")</f>
        <v>0.10344827586206896</v>
      </c>
      <c r="N34" s="58">
        <f>D25</f>
        <v>739474.42</v>
      </c>
      <c r="O34" s="58">
        <f>E25</f>
        <v>894764.04999999993</v>
      </c>
      <c r="P34" s="59">
        <f t="shared" ref="P34:P39" si="19">IF(O34,O34/$O$40,"")</f>
        <v>0.2206552377391843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3.4482758620689655E-2</v>
      </c>
      <c r="D35" s="13">
        <f t="shared" si="15"/>
        <v>52244.55</v>
      </c>
      <c r="E35" s="14">
        <f t="shared" si="16"/>
        <v>63215.9</v>
      </c>
      <c r="F35" s="21">
        <f t="shared" si="17"/>
        <v>1.5589494731484242E-2</v>
      </c>
      <c r="J35" s="146" t="s">
        <v>1</v>
      </c>
      <c r="K35" s="147"/>
      <c r="L35" s="60">
        <f>G25</f>
        <v>24</v>
      </c>
      <c r="M35" s="8">
        <f t="shared" si="18"/>
        <v>0.82758620689655171</v>
      </c>
      <c r="N35" s="61">
        <f>I25</f>
        <v>2447060.66</v>
      </c>
      <c r="O35" s="61">
        <f>J25</f>
        <v>2960943.4</v>
      </c>
      <c r="P35" s="59">
        <f t="shared" si="19"/>
        <v>0.73018989739168527</v>
      </c>
    </row>
    <row r="36" spans="1:33" s="25" customFormat="1" ht="30" customHeight="1" x14ac:dyDescent="0.3">
      <c r="A36" s="43" t="s">
        <v>19</v>
      </c>
      <c r="B36" s="12">
        <f t="shared" si="13"/>
        <v>1</v>
      </c>
      <c r="C36" s="8">
        <f t="shared" si="14"/>
        <v>3.4482758620689655E-2</v>
      </c>
      <c r="D36" s="13">
        <f t="shared" si="15"/>
        <v>18717.45</v>
      </c>
      <c r="E36" s="14">
        <f t="shared" si="16"/>
        <v>22648.11</v>
      </c>
      <c r="F36" s="21">
        <f t="shared" si="17"/>
        <v>5.5851865040769111E-3</v>
      </c>
      <c r="J36" s="146" t="s">
        <v>2</v>
      </c>
      <c r="K36" s="147"/>
      <c r="L36" s="60">
        <f>L25</f>
        <v>2</v>
      </c>
      <c r="M36" s="8">
        <f t="shared" si="18"/>
        <v>6.8965517241379309E-2</v>
      </c>
      <c r="N36" s="61">
        <f>N25</f>
        <v>164731.03</v>
      </c>
      <c r="O36" s="61">
        <f>O25</f>
        <v>199324.55</v>
      </c>
      <c r="P36" s="59">
        <f t="shared" si="19"/>
        <v>4.9154864869130503E-2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3.4482758620689655E-2</v>
      </c>
      <c r="D39" s="13">
        <f t="shared" si="15"/>
        <v>60000</v>
      </c>
      <c r="E39" s="22">
        <f t="shared" si="16"/>
        <v>72600</v>
      </c>
      <c r="F39" s="21">
        <f t="shared" si="17"/>
        <v>1.7903681154673997E-2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8" t="s">
        <v>0</v>
      </c>
      <c r="K40" s="149"/>
      <c r="L40" s="83">
        <f>SUM(L34:L39)</f>
        <v>29</v>
      </c>
      <c r="M40" s="17">
        <f>SUM(M34:M39)</f>
        <v>1</v>
      </c>
      <c r="N40" s="84">
        <f>SUM(N34:N39)</f>
        <v>3351266.11</v>
      </c>
      <c r="O40" s="85">
        <f>SUM(O34:O39)</f>
        <v>4055031.9999999995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14</v>
      </c>
      <c r="C41" s="8">
        <f>IF(B41,B41/$B$46,"")</f>
        <v>0.48275862068965519</v>
      </c>
      <c r="D41" s="13">
        <f t="shared" si="15"/>
        <v>89676.160000000003</v>
      </c>
      <c r="E41" s="23">
        <f t="shared" si="16"/>
        <v>108508.16</v>
      </c>
      <c r="F41" s="21">
        <f>IF(E41,E41/$E$46,"")</f>
        <v>2.6758891175211446E-2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1</v>
      </c>
      <c r="C45" s="8">
        <f>IF(B45,B45/$B$46,"")</f>
        <v>3.4482758620689655E-2</v>
      </c>
      <c r="D45" s="13">
        <f t="shared" ref="D45" si="24">D24+I24+N24+S24+X24+AC24</f>
        <v>24920.5</v>
      </c>
      <c r="E45" s="14">
        <f t="shared" ref="E45" si="25">E24+J24+O24+T24+Y24+AD24</f>
        <v>30153.81</v>
      </c>
      <c r="F45" s="21">
        <f>IF(E45,E45/$E$46,"")</f>
        <v>7.4361460032867817E-3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29</v>
      </c>
      <c r="C46" s="17">
        <f>SUM(C34:C45)</f>
        <v>1</v>
      </c>
      <c r="D46" s="18">
        <f>SUM(D34:D45)</f>
        <v>3351266.11</v>
      </c>
      <c r="E46" s="18">
        <f>SUM(E34:E45)</f>
        <v>4055031.9999999995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2024-06-17T10:24:50Z</dcterms:modified>
</cp:coreProperties>
</file>