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3912" windowWidth="23136" windowHeight="1305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/>
  <c r="X23" i="7"/>
  <c r="V23" i="7"/>
  <c r="W23" i="7"/>
  <c r="T23" i="7"/>
  <c r="U23" i="7"/>
  <c r="S23" i="7"/>
  <c r="Q23" i="7"/>
  <c r="R23" i="7" s="1"/>
  <c r="O23" i="7"/>
  <c r="P23" i="7"/>
  <c r="N23" i="7"/>
  <c r="L23" i="7"/>
  <c r="M23" i="7"/>
  <c r="J23" i="7"/>
  <c r="I23" i="7"/>
  <c r="G23" i="7"/>
  <c r="E23" i="7"/>
  <c r="D23" i="7"/>
  <c r="B23" i="7"/>
  <c r="B8" i="7"/>
  <c r="B8" i="6"/>
  <c r="B8" i="5"/>
  <c r="B8" i="4"/>
  <c r="AD22" i="7"/>
  <c r="AE22" i="7" s="1"/>
  <c r="AC22" i="7"/>
  <c r="AA22" i="7"/>
  <c r="AB22" i="7"/>
  <c r="Y22" i="7"/>
  <c r="Z22" i="7"/>
  <c r="X22" i="7"/>
  <c r="V22" i="7"/>
  <c r="W22" i="7" s="1"/>
  <c r="T22" i="7"/>
  <c r="U22" i="7" s="1"/>
  <c r="S22" i="7"/>
  <c r="Q22" i="7"/>
  <c r="R22" i="7"/>
  <c r="O22" i="7"/>
  <c r="P22" i="7"/>
  <c r="N22" i="7"/>
  <c r="D43" i="7" s="1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E43" i="7"/>
  <c r="F43" i="7" s="1"/>
  <c r="C13" i="4"/>
  <c r="C25" i="4" s="1"/>
  <c r="B25" i="1"/>
  <c r="C20" i="1" s="1"/>
  <c r="B16" i="7"/>
  <c r="C16" i="7"/>
  <c r="D16" i="7"/>
  <c r="J24" i="7"/>
  <c r="E24" i="7"/>
  <c r="O24" i="7"/>
  <c r="P24" i="7"/>
  <c r="T24" i="7"/>
  <c r="U24" i="7"/>
  <c r="Y24" i="7"/>
  <c r="Z24" i="7"/>
  <c r="AD24" i="7"/>
  <c r="AE24" i="7" s="1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K14" i="7" s="1"/>
  <c r="O14" i="7"/>
  <c r="E14" i="7"/>
  <c r="T14" i="7"/>
  <c r="U14" i="7" s="1"/>
  <c r="Y14" i="7"/>
  <c r="AD14" i="7"/>
  <c r="AE14" i="7" s="1"/>
  <c r="J15" i="7"/>
  <c r="O15" i="7"/>
  <c r="E36" i="7" s="1"/>
  <c r="E15" i="7"/>
  <c r="T15" i="7"/>
  <c r="U15" i="7"/>
  <c r="Y15" i="7"/>
  <c r="Z15" i="7" s="1"/>
  <c r="AD15" i="7"/>
  <c r="AE15" i="7" s="1"/>
  <c r="J16" i="7"/>
  <c r="O16" i="7"/>
  <c r="E16" i="7"/>
  <c r="F16" i="7"/>
  <c r="T16" i="7"/>
  <c r="Y16" i="7"/>
  <c r="AD16" i="7"/>
  <c r="J17" i="7"/>
  <c r="K17" i="7" s="1"/>
  <c r="O17" i="7"/>
  <c r="E17" i="7"/>
  <c r="F17" i="7" s="1"/>
  <c r="T17" i="7"/>
  <c r="U17" i="7"/>
  <c r="Y17" i="7"/>
  <c r="Z17" i="7"/>
  <c r="AD17" i="7"/>
  <c r="J18" i="7"/>
  <c r="O18" i="7"/>
  <c r="AD18" i="7"/>
  <c r="AE18" i="7" s="1"/>
  <c r="E18" i="7"/>
  <c r="T18" i="7"/>
  <c r="Y18" i="7"/>
  <c r="Z18" i="7" s="1"/>
  <c r="J19" i="7"/>
  <c r="O19" i="7"/>
  <c r="AD19" i="7"/>
  <c r="AE19" i="7"/>
  <c r="E19" i="7"/>
  <c r="T19" i="7"/>
  <c r="U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D41" i="7" s="1"/>
  <c r="AC20" i="7"/>
  <c r="S20" i="7"/>
  <c r="X20" i="7"/>
  <c r="D21" i="7"/>
  <c r="I21" i="7"/>
  <c r="N21" i="7"/>
  <c r="AC21" i="7"/>
  <c r="S21" i="7"/>
  <c r="X21" i="7"/>
  <c r="X25" i="7" s="1"/>
  <c r="N39" i="7" s="1"/>
  <c r="I14" i="7"/>
  <c r="N14" i="7"/>
  <c r="D14" i="7"/>
  <c r="S14" i="7"/>
  <c r="X14" i="7"/>
  <c r="D35" i="7" s="1"/>
  <c r="AC14" i="7"/>
  <c r="I15" i="7"/>
  <c r="N15" i="7"/>
  <c r="D15" i="7"/>
  <c r="S15" i="7"/>
  <c r="X15" i="7"/>
  <c r="AC15" i="7"/>
  <c r="I17" i="7"/>
  <c r="N17" i="7"/>
  <c r="D17" i="7"/>
  <c r="S17" i="7"/>
  <c r="X17" i="7"/>
  <c r="D38" i="7" s="1"/>
  <c r="AC17" i="7"/>
  <c r="I18" i="7"/>
  <c r="N18" i="7"/>
  <c r="AC18" i="7"/>
  <c r="D18" i="7"/>
  <c r="S18" i="7"/>
  <c r="X18" i="7"/>
  <c r="I19" i="7"/>
  <c r="N19" i="7"/>
  <c r="AC19" i="7"/>
  <c r="D19" i="7"/>
  <c r="S19" i="7"/>
  <c r="S25" i="7" s="1"/>
  <c r="N37" i="7" s="1"/>
  <c r="X19" i="7"/>
  <c r="G24" i="7"/>
  <c r="B24" i="7"/>
  <c r="L24" i="7"/>
  <c r="M24" i="7" s="1"/>
  <c r="Q24" i="7"/>
  <c r="R24" i="7"/>
  <c r="V24" i="7"/>
  <c r="W24" i="7" s="1"/>
  <c r="AA24" i="7"/>
  <c r="AB24" i="7"/>
  <c r="G16" i="7"/>
  <c r="L16" i="7"/>
  <c r="Q16" i="7"/>
  <c r="V16" i="7"/>
  <c r="W16" i="7" s="1"/>
  <c r="AA16" i="7"/>
  <c r="AB16" i="7"/>
  <c r="B13" i="7"/>
  <c r="G13" i="7"/>
  <c r="L13" i="7"/>
  <c r="Q13" i="7"/>
  <c r="V13" i="7"/>
  <c r="W13" i="7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C14" i="7" s="1"/>
  <c r="Q14" i="7"/>
  <c r="R14" i="7" s="1"/>
  <c r="V14" i="7"/>
  <c r="W14" i="7"/>
  <c r="AA14" i="7"/>
  <c r="AB14" i="7" s="1"/>
  <c r="G15" i="7"/>
  <c r="L15" i="7"/>
  <c r="B15" i="7"/>
  <c r="Q15" i="7"/>
  <c r="V15" i="7"/>
  <c r="W15" i="7"/>
  <c r="AA15" i="7"/>
  <c r="AB15" i="7" s="1"/>
  <c r="G17" i="7"/>
  <c r="H17" i="7"/>
  <c r="L17" i="7"/>
  <c r="M17" i="7" s="1"/>
  <c r="B17" i="7"/>
  <c r="C17" i="7"/>
  <c r="Q17" i="7"/>
  <c r="V17" i="7"/>
  <c r="W17" i="7"/>
  <c r="AA17" i="7"/>
  <c r="G18" i="7"/>
  <c r="L18" i="7"/>
  <c r="B39" i="7" s="1"/>
  <c r="AA18" i="7"/>
  <c r="B18" i="7"/>
  <c r="Q18" i="7"/>
  <c r="R18" i="7" s="1"/>
  <c r="V18" i="7"/>
  <c r="W18" i="7"/>
  <c r="G19" i="7"/>
  <c r="L19" i="7"/>
  <c r="AA19" i="7"/>
  <c r="B19" i="7"/>
  <c r="B40" i="7" s="1"/>
  <c r="Q19" i="7"/>
  <c r="R19" i="7"/>
  <c r="V19" i="7"/>
  <c r="W19" i="7"/>
  <c r="U18" i="7"/>
  <c r="R15" i="7"/>
  <c r="J25" i="6"/>
  <c r="K20" i="6"/>
  <c r="E25" i="6"/>
  <c r="O25" i="6"/>
  <c r="O36" i="6"/>
  <c r="P36" i="6" s="1"/>
  <c r="Y25" i="6"/>
  <c r="O38" i="6" s="1"/>
  <c r="T25" i="6"/>
  <c r="O37" i="6" s="1"/>
  <c r="P37" i="6" s="1"/>
  <c r="AD25" i="6"/>
  <c r="O39" i="6" s="1"/>
  <c r="P39" i="6" s="1"/>
  <c r="I25" i="6"/>
  <c r="N35" i="6" s="1"/>
  <c r="D25" i="6"/>
  <c r="N34" i="6"/>
  <c r="N25" i="6"/>
  <c r="N36" i="6" s="1"/>
  <c r="X25" i="6"/>
  <c r="N38" i="6"/>
  <c r="S25" i="6"/>
  <c r="N37" i="6" s="1"/>
  <c r="AC25" i="6"/>
  <c r="N39" i="6"/>
  <c r="G25" i="6"/>
  <c r="L35" i="6" s="1"/>
  <c r="M35" i="6" s="1"/>
  <c r="H15" i="6"/>
  <c r="B25" i="6"/>
  <c r="L25" i="6"/>
  <c r="L36" i="6"/>
  <c r="M36" i="6" s="1"/>
  <c r="V25" i="6"/>
  <c r="L38" i="6" s="1"/>
  <c r="Q25" i="6"/>
  <c r="L37" i="6"/>
  <c r="M37" i="6" s="1"/>
  <c r="AA25" i="6"/>
  <c r="L39" i="6" s="1"/>
  <c r="M39" i="6" s="1"/>
  <c r="E45" i="6"/>
  <c r="E34" i="6"/>
  <c r="E35" i="6"/>
  <c r="E36" i="6"/>
  <c r="E46" i="6" s="1"/>
  <c r="E37" i="6"/>
  <c r="E38" i="6"/>
  <c r="F38" i="6"/>
  <c r="E39" i="6"/>
  <c r="E40" i="6"/>
  <c r="E41" i="6"/>
  <c r="E42" i="6"/>
  <c r="F42" i="6" s="1"/>
  <c r="D45" i="6"/>
  <c r="D34" i="6"/>
  <c r="D35" i="6"/>
  <c r="D36" i="6"/>
  <c r="D37" i="6"/>
  <c r="D46" i="6" s="1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C41" i="6" s="1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25" i="6" s="1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25" i="5"/>
  <c r="O36" i="5" s="1"/>
  <c r="P36" i="5" s="1"/>
  <c r="T25" i="5"/>
  <c r="O37" i="5" s="1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M36" i="5" s="1"/>
  <c r="Q25" i="5"/>
  <c r="L37" i="5" s="1"/>
  <c r="M37" i="5" s="1"/>
  <c r="V25" i="5"/>
  <c r="L38" i="5"/>
  <c r="E34" i="5"/>
  <c r="E35" i="5"/>
  <c r="E46" i="5" s="1"/>
  <c r="E36" i="5"/>
  <c r="E41" i="5"/>
  <c r="E42" i="5"/>
  <c r="E39" i="5"/>
  <c r="E40" i="5"/>
  <c r="E45" i="5"/>
  <c r="E37" i="5"/>
  <c r="F37" i="5" s="1"/>
  <c r="E38" i="5"/>
  <c r="F38" i="5" s="1"/>
  <c r="D34" i="5"/>
  <c r="D35" i="5"/>
  <c r="D36" i="5"/>
  <c r="D46" i="5" s="1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25" i="5" s="1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F37" i="4" s="1"/>
  <c r="E38" i="4"/>
  <c r="E39" i="4"/>
  <c r="E40" i="4"/>
  <c r="F40" i="4" s="1"/>
  <c r="E41" i="4"/>
  <c r="E42" i="4"/>
  <c r="D45" i="4"/>
  <c r="B45" i="4"/>
  <c r="B42" i="4"/>
  <c r="C42" i="4" s="1"/>
  <c r="B34" i="4"/>
  <c r="B35" i="4"/>
  <c r="B36" i="4"/>
  <c r="B37" i="4"/>
  <c r="B46" i="4" s="1"/>
  <c r="B38" i="4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25" i="4" s="1"/>
  <c r="Z18" i="4"/>
  <c r="Z19" i="4"/>
  <c r="Y25" i="4"/>
  <c r="Z20" i="4"/>
  <c r="Z24" i="4"/>
  <c r="X25" i="4"/>
  <c r="N38" i="4" s="1"/>
  <c r="W13" i="4"/>
  <c r="W25" i="4" s="1"/>
  <c r="W14" i="4"/>
  <c r="W15" i="4"/>
  <c r="W16" i="4"/>
  <c r="W18" i="4"/>
  <c r="W19" i="4"/>
  <c r="V25" i="4"/>
  <c r="L38" i="4" s="1"/>
  <c r="M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D34" i="4"/>
  <c r="D35" i="4"/>
  <c r="D36" i="4"/>
  <c r="D37" i="4"/>
  <c r="D46" i="4" s="1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/>
  <c r="I25" i="1"/>
  <c r="N35" i="1" s="1"/>
  <c r="N25" i="1"/>
  <c r="N36" i="1"/>
  <c r="D25" i="1"/>
  <c r="N34" i="1" s="1"/>
  <c r="X25" i="1"/>
  <c r="N38" i="1"/>
  <c r="G25" i="1"/>
  <c r="L35" i="1" s="1"/>
  <c r="H22" i="1"/>
  <c r="L25" i="1"/>
  <c r="M18" i="1" s="1"/>
  <c r="V25" i="1"/>
  <c r="L38" i="1" s="1"/>
  <c r="M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7" i="1"/>
  <c r="P15" i="1"/>
  <c r="P14" i="1"/>
  <c r="M24" i="1"/>
  <c r="M21" i="1"/>
  <c r="M19" i="1"/>
  <c r="M17" i="1"/>
  <c r="M16" i="1"/>
  <c r="M15" i="1"/>
  <c r="M14" i="1"/>
  <c r="K24" i="1"/>
  <c r="K17" i="1"/>
  <c r="K16" i="1"/>
  <c r="K14" i="1"/>
  <c r="H21" i="1"/>
  <c r="H17" i="1"/>
  <c r="C24" i="1"/>
  <c r="C21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C37" i="1" s="1"/>
  <c r="B38" i="1"/>
  <c r="C38" i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R25" i="1" s="1"/>
  <c r="P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O34" i="6"/>
  <c r="F22" i="6"/>
  <c r="L34" i="6"/>
  <c r="C22" i="6"/>
  <c r="F45" i="1"/>
  <c r="H20" i="6"/>
  <c r="H19" i="6"/>
  <c r="M18" i="6"/>
  <c r="M13" i="6"/>
  <c r="P19" i="6"/>
  <c r="P14" i="6"/>
  <c r="Z21" i="6"/>
  <c r="H22" i="6"/>
  <c r="O35" i="6"/>
  <c r="P35" i="6" s="1"/>
  <c r="K22" i="6"/>
  <c r="M13" i="5"/>
  <c r="L35" i="5"/>
  <c r="H22" i="5"/>
  <c r="O38" i="5"/>
  <c r="P38" i="5" s="1"/>
  <c r="O35" i="5"/>
  <c r="K22" i="5"/>
  <c r="M14" i="4"/>
  <c r="P21" i="4"/>
  <c r="H19" i="4"/>
  <c r="H22" i="4"/>
  <c r="K13" i="4"/>
  <c r="K22" i="4"/>
  <c r="Z21" i="4"/>
  <c r="U25" i="4"/>
  <c r="F13" i="1"/>
  <c r="C13" i="1"/>
  <c r="K21" i="1"/>
  <c r="H16" i="1"/>
  <c r="H14" i="1"/>
  <c r="H24" i="1"/>
  <c r="C42" i="1"/>
  <c r="Z18" i="6"/>
  <c r="C20" i="6"/>
  <c r="C13" i="6"/>
  <c r="F14" i="6"/>
  <c r="K15" i="6"/>
  <c r="R16" i="6"/>
  <c r="U16" i="6"/>
  <c r="U13" i="6"/>
  <c r="H18" i="6"/>
  <c r="H13" i="6"/>
  <c r="H24" i="6"/>
  <c r="H25" i="6" s="1"/>
  <c r="H14" i="6"/>
  <c r="K19" i="6"/>
  <c r="K14" i="6"/>
  <c r="K18" i="6"/>
  <c r="K21" i="6"/>
  <c r="K13" i="6"/>
  <c r="T25" i="7"/>
  <c r="O37" i="7" s="1"/>
  <c r="P37" i="7" s="1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K25" i="5" s="1"/>
  <c r="W18" i="5"/>
  <c r="R16" i="5"/>
  <c r="H13" i="5"/>
  <c r="H20" i="5"/>
  <c r="K19" i="5"/>
  <c r="K20" i="5"/>
  <c r="C14" i="5"/>
  <c r="C25" i="5" s="1"/>
  <c r="C13" i="5"/>
  <c r="F23" i="7"/>
  <c r="B46" i="5"/>
  <c r="F43" i="5"/>
  <c r="AE21" i="5"/>
  <c r="AE20" i="5"/>
  <c r="C20" i="5"/>
  <c r="F21" i="5"/>
  <c r="F20" i="5"/>
  <c r="P21" i="5"/>
  <c r="C43" i="6"/>
  <c r="B36" i="7"/>
  <c r="Z20" i="7"/>
  <c r="P15" i="4"/>
  <c r="H15" i="4"/>
  <c r="H18" i="4"/>
  <c r="H14" i="4"/>
  <c r="K15" i="4"/>
  <c r="K14" i="4"/>
  <c r="K18" i="4"/>
  <c r="C15" i="4"/>
  <c r="F15" i="4"/>
  <c r="P14" i="4"/>
  <c r="P13" i="4"/>
  <c r="P25" i="4" s="1"/>
  <c r="P18" i="4"/>
  <c r="H24" i="4"/>
  <c r="K19" i="4"/>
  <c r="K20" i="4"/>
  <c r="K24" i="4"/>
  <c r="C14" i="4"/>
  <c r="F14" i="4"/>
  <c r="F20" i="4"/>
  <c r="K21" i="4"/>
  <c r="H20" i="4"/>
  <c r="W17" i="4"/>
  <c r="O38" i="4"/>
  <c r="P38" i="4" s="1"/>
  <c r="Z17" i="4"/>
  <c r="C18" i="4"/>
  <c r="C20" i="4"/>
  <c r="O34" i="4"/>
  <c r="H13" i="4"/>
  <c r="O35" i="4"/>
  <c r="P35" i="4" s="1"/>
  <c r="M13" i="4"/>
  <c r="W20" i="4"/>
  <c r="M20" i="4"/>
  <c r="O36" i="4"/>
  <c r="P36" i="4" s="1"/>
  <c r="P20" i="4"/>
  <c r="L35" i="4"/>
  <c r="M35" i="4" s="1"/>
  <c r="F43" i="4"/>
  <c r="K22" i="7"/>
  <c r="Z14" i="7"/>
  <c r="B25" i="7"/>
  <c r="L34" i="7" s="1"/>
  <c r="C24" i="7"/>
  <c r="B37" i="7"/>
  <c r="C37" i="7" s="1"/>
  <c r="E37" i="7"/>
  <c r="D45" i="7"/>
  <c r="E45" i="7"/>
  <c r="B45" i="7"/>
  <c r="D37" i="7"/>
  <c r="C35" i="1"/>
  <c r="B38" i="7"/>
  <c r="C38" i="7" s="1"/>
  <c r="R17" i="7"/>
  <c r="D25" i="7"/>
  <c r="N34" i="7" s="1"/>
  <c r="H22" i="7"/>
  <c r="F38" i="1"/>
  <c r="P17" i="7"/>
  <c r="P16" i="7"/>
  <c r="Z16" i="7"/>
  <c r="F37" i="1"/>
  <c r="M16" i="7"/>
  <c r="F24" i="7"/>
  <c r="C22" i="7"/>
  <c r="C23" i="7"/>
  <c r="F15" i="7"/>
  <c r="F22" i="7"/>
  <c r="F42" i="1"/>
  <c r="F35" i="1"/>
  <c r="C36" i="6"/>
  <c r="C39" i="5"/>
  <c r="C43" i="5"/>
  <c r="C36" i="4"/>
  <c r="C43" i="4"/>
  <c r="C45" i="1"/>
  <c r="P38" i="1"/>
  <c r="C15" i="7"/>
  <c r="K24" i="7"/>
  <c r="F37" i="6"/>
  <c r="F41" i="6"/>
  <c r="C39" i="6"/>
  <c r="C37" i="6"/>
  <c r="F40" i="6"/>
  <c r="C35" i="6"/>
  <c r="F35" i="6"/>
  <c r="U13" i="7"/>
  <c r="U16" i="7"/>
  <c r="F45" i="6"/>
  <c r="C34" i="6"/>
  <c r="M34" i="6"/>
  <c r="P34" i="6"/>
  <c r="F34" i="6"/>
  <c r="F39" i="6"/>
  <c r="AB18" i="7"/>
  <c r="AB19" i="7"/>
  <c r="C40" i="6"/>
  <c r="C45" i="6"/>
  <c r="C45" i="5"/>
  <c r="F39" i="5"/>
  <c r="F45" i="5"/>
  <c r="M38" i="5"/>
  <c r="AE20" i="7"/>
  <c r="R16" i="7"/>
  <c r="C36" i="5"/>
  <c r="C37" i="5"/>
  <c r="F36" i="5"/>
  <c r="F34" i="5"/>
  <c r="C40" i="5"/>
  <c r="C35" i="5"/>
  <c r="F18" i="7"/>
  <c r="F40" i="5"/>
  <c r="F35" i="5"/>
  <c r="F21" i="7"/>
  <c r="C34" i="5"/>
  <c r="F13" i="7"/>
  <c r="F14" i="7"/>
  <c r="C41" i="5"/>
  <c r="F42" i="5"/>
  <c r="F41" i="5"/>
  <c r="M35" i="5"/>
  <c r="W20" i="7"/>
  <c r="P35" i="5"/>
  <c r="Z21" i="7"/>
  <c r="AE17" i="7"/>
  <c r="F35" i="4"/>
  <c r="F36" i="4"/>
  <c r="C38" i="4"/>
  <c r="C35" i="4"/>
  <c r="F38" i="4"/>
  <c r="F42" i="4"/>
  <c r="C45" i="4"/>
  <c r="K16" i="7"/>
  <c r="AB20" i="7"/>
  <c r="AB17" i="7"/>
  <c r="P34" i="4"/>
  <c r="C18" i="7"/>
  <c r="C40" i="4"/>
  <c r="C13" i="7"/>
  <c r="F34" i="4"/>
  <c r="F39" i="4"/>
  <c r="R13" i="7"/>
  <c r="C34" i="4"/>
  <c r="K21" i="7"/>
  <c r="C41" i="4"/>
  <c r="F41" i="4"/>
  <c r="P14" i="7"/>
  <c r="M14" i="7"/>
  <c r="H16" i="7"/>
  <c r="H14" i="7"/>
  <c r="H24" i="7"/>
  <c r="M37" i="4"/>
  <c r="F45" i="7"/>
  <c r="F37" i="7"/>
  <c r="C45" i="7"/>
  <c r="E44" i="7" l="1"/>
  <c r="D44" i="7"/>
  <c r="B44" i="7"/>
  <c r="P19" i="7"/>
  <c r="E40" i="7"/>
  <c r="P18" i="1"/>
  <c r="K19" i="1"/>
  <c r="H19" i="1"/>
  <c r="E25" i="7"/>
  <c r="C19" i="1"/>
  <c r="P20" i="1"/>
  <c r="B41" i="7"/>
  <c r="M13" i="1"/>
  <c r="M20" i="1"/>
  <c r="M25" i="1" s="1"/>
  <c r="K20" i="1"/>
  <c r="H20" i="1"/>
  <c r="B46" i="1"/>
  <c r="C44" i="1" s="1"/>
  <c r="F20" i="1"/>
  <c r="F25" i="1" s="1"/>
  <c r="E41" i="7"/>
  <c r="E46" i="7" s="1"/>
  <c r="F36" i="7" s="1"/>
  <c r="C25" i="1"/>
  <c r="L34" i="1"/>
  <c r="C20" i="7"/>
  <c r="L36" i="1"/>
  <c r="E46" i="1"/>
  <c r="F41" i="1" s="1"/>
  <c r="K15" i="1"/>
  <c r="D36" i="7"/>
  <c r="H15" i="1"/>
  <c r="K18" i="1"/>
  <c r="E39" i="7"/>
  <c r="D46" i="1"/>
  <c r="D39" i="7"/>
  <c r="H18" i="1"/>
  <c r="E34" i="7"/>
  <c r="K13" i="1"/>
  <c r="H13" i="1"/>
  <c r="B34" i="7"/>
  <c r="N40" i="6"/>
  <c r="N40" i="1"/>
  <c r="AB25" i="4"/>
  <c r="F36" i="6"/>
  <c r="F46" i="6" s="1"/>
  <c r="AA25" i="7"/>
  <c r="L38" i="7" s="1"/>
  <c r="M38" i="7" s="1"/>
  <c r="J25" i="7"/>
  <c r="K23" i="7" s="1"/>
  <c r="P40" i="4"/>
  <c r="B46" i="6"/>
  <c r="AE25" i="4"/>
  <c r="F25" i="5"/>
  <c r="M25" i="5"/>
  <c r="R25" i="5"/>
  <c r="Z25" i="5"/>
  <c r="Y25" i="7"/>
  <c r="O39" i="7" s="1"/>
  <c r="P39" i="7" s="1"/>
  <c r="P25" i="5"/>
  <c r="AE25" i="1"/>
  <c r="F25" i="6"/>
  <c r="E46" i="4"/>
  <c r="H25" i="4"/>
  <c r="M25" i="4"/>
  <c r="W25" i="6"/>
  <c r="B43" i="7"/>
  <c r="C43" i="7" s="1"/>
  <c r="C46" i="6"/>
  <c r="AC25" i="7"/>
  <c r="N38" i="7" s="1"/>
  <c r="P25" i="1"/>
  <c r="N40" i="5"/>
  <c r="C19" i="7"/>
  <c r="O25" i="7"/>
  <c r="O36" i="7" s="1"/>
  <c r="AE25" i="5"/>
  <c r="B35" i="7"/>
  <c r="C35" i="7" s="1"/>
  <c r="U25" i="1"/>
  <c r="F25" i="4"/>
  <c r="R25" i="4"/>
  <c r="E35" i="7"/>
  <c r="F35" i="7" s="1"/>
  <c r="E38" i="7"/>
  <c r="F38" i="7" s="1"/>
  <c r="M25" i="6"/>
  <c r="C37" i="4"/>
  <c r="U25" i="6"/>
  <c r="AB25" i="6"/>
  <c r="AE25" i="6"/>
  <c r="Z25" i="1"/>
  <c r="Q25" i="7"/>
  <c r="L37" i="7" s="1"/>
  <c r="M37" i="7" s="1"/>
  <c r="U25" i="5"/>
  <c r="AB25" i="5"/>
  <c r="I25" i="7"/>
  <c r="N35" i="7" s="1"/>
  <c r="D40" i="7"/>
  <c r="K25" i="6"/>
  <c r="W25" i="1"/>
  <c r="F46" i="5"/>
  <c r="H25" i="5"/>
  <c r="K25" i="4"/>
  <c r="AB25" i="1"/>
  <c r="P25" i="6"/>
  <c r="R25" i="6"/>
  <c r="Z25" i="6"/>
  <c r="P38" i="6"/>
  <c r="P40" i="6" s="1"/>
  <c r="O40" i="6"/>
  <c r="L40" i="6"/>
  <c r="M38" i="6"/>
  <c r="M40" i="6" s="1"/>
  <c r="AB25" i="7"/>
  <c r="V25" i="7"/>
  <c r="L39" i="7" s="1"/>
  <c r="M39" i="7" s="1"/>
  <c r="C46" i="5"/>
  <c r="W25" i="7"/>
  <c r="L40" i="5"/>
  <c r="M34" i="5"/>
  <c r="M40" i="5" s="1"/>
  <c r="O40" i="5"/>
  <c r="R25" i="7"/>
  <c r="P34" i="5"/>
  <c r="P40" i="5" s="1"/>
  <c r="L25" i="7"/>
  <c r="C46" i="4"/>
  <c r="F46" i="4"/>
  <c r="L40" i="4"/>
  <c r="N40" i="4"/>
  <c r="M34" i="4"/>
  <c r="M40" i="4" s="1"/>
  <c r="O40" i="4"/>
  <c r="P21" i="7"/>
  <c r="C25" i="7"/>
  <c r="U25" i="7"/>
  <c r="Z25" i="7"/>
  <c r="D42" i="7"/>
  <c r="E42" i="7"/>
  <c r="F42" i="7" s="1"/>
  <c r="O40" i="1"/>
  <c r="P35" i="1" s="1"/>
  <c r="AE21" i="7"/>
  <c r="AE25" i="7" s="1"/>
  <c r="G25" i="7"/>
  <c r="H20" i="7" s="1"/>
  <c r="B42" i="7"/>
  <c r="AD25" i="7"/>
  <c r="O38" i="7" s="1"/>
  <c r="P38" i="7" s="1"/>
  <c r="N25" i="7"/>
  <c r="N36" i="7" s="1"/>
  <c r="F44" i="7" l="1"/>
  <c r="F44" i="1"/>
  <c r="H19" i="7"/>
  <c r="H23" i="7"/>
  <c r="M15" i="7"/>
  <c r="M19" i="7"/>
  <c r="F40" i="1"/>
  <c r="O35" i="7"/>
  <c r="K19" i="7"/>
  <c r="O34" i="7"/>
  <c r="F20" i="7"/>
  <c r="F19" i="7"/>
  <c r="F25" i="7" s="1"/>
  <c r="F40" i="7"/>
  <c r="C36" i="1"/>
  <c r="C40" i="1"/>
  <c r="P20" i="7"/>
  <c r="M20" i="7"/>
  <c r="F34" i="1"/>
  <c r="K20" i="7"/>
  <c r="C39" i="1"/>
  <c r="C41" i="1"/>
  <c r="H25" i="1"/>
  <c r="C34" i="1"/>
  <c r="F41" i="7"/>
  <c r="P34" i="1"/>
  <c r="L40" i="1"/>
  <c r="M35" i="1" s="1"/>
  <c r="P15" i="7"/>
  <c r="D46" i="7"/>
  <c r="F39" i="1"/>
  <c r="F36" i="1"/>
  <c r="P18" i="7"/>
  <c r="L36" i="7"/>
  <c r="M18" i="7"/>
  <c r="P36" i="1"/>
  <c r="P13" i="7"/>
  <c r="M13" i="7"/>
  <c r="K25" i="1"/>
  <c r="K15" i="7"/>
  <c r="N40" i="7"/>
  <c r="H18" i="7"/>
  <c r="H15" i="7"/>
  <c r="F39" i="7"/>
  <c r="K18" i="7"/>
  <c r="F34" i="7"/>
  <c r="K13" i="7"/>
  <c r="L35" i="7"/>
  <c r="L40" i="7" s="1"/>
  <c r="H13" i="7"/>
  <c r="O40" i="7"/>
  <c r="B46" i="7"/>
  <c r="C40" i="7" s="1"/>
  <c r="C42" i="7"/>
  <c r="C44" i="7" l="1"/>
  <c r="M25" i="7"/>
  <c r="P25" i="7"/>
  <c r="C46" i="1"/>
  <c r="K25" i="7"/>
  <c r="H25" i="7"/>
  <c r="P35" i="7"/>
  <c r="P34" i="7"/>
  <c r="P40" i="1"/>
  <c r="F46" i="7"/>
  <c r="F46" i="1"/>
  <c r="C36" i="7"/>
  <c r="C41" i="7"/>
  <c r="M35" i="7"/>
  <c r="M34" i="7"/>
  <c r="M36" i="1"/>
  <c r="M34" i="1"/>
  <c r="M36" i="7"/>
  <c r="P36" i="7"/>
  <c r="C34" i="7"/>
  <c r="C39" i="7"/>
  <c r="M40" i="7" l="1"/>
  <c r="C46" i="7"/>
  <c r="P40" i="7"/>
  <c r="M40" i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<sst xmlns="http://schemas.openxmlformats.org/spreadsheetml/2006/main" count="457" uniqueCount="62">
  <si>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</si>
  <si>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</si>
  <si>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</si>
  <si>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</si>
  <si>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</si>
  <si>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</si>
  <si>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</si>
  <si>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</si>
  <si>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</si>
  <si>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</si>
  <si>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</si>
  <si>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</si>
  <si>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</si>
  <si>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</si>
  <si>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</si>
  <si>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</si>
  <si>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</si>
  <si>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</si>
  <si>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</si>
  <si>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</si>
  <si>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</si>
  <si>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</si>
  <si>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</si>
  <si>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</si>
  <si>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</si>
  <si>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</si>
  <si>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</si>
  <si>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</si>
  <si>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</si>
  <si>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</si>
  <si>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</si>
  <si>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</si>
  <si>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</si>
  <si>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</si>
  <si>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</si>
  <si>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</si>
  <si>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</si>
  <si>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</si>
  <si>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</si>
  <si>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</si>
  <si>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</si>
  <si>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</si>
  <si>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</si>
  <si>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</si>
  <si>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</si>
  <si>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</si>
  <si>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</si>
  <si>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</si>
  <si>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</si>
  <si>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</si>
  <si>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</si>
  <si>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</si>
  <si>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</si>
  <si>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https://bcnroc.ajuntament.barcelona.cat/jspui/bitstream/11703/128073/5/GM_pressupost-general_2023.pdf#page=269</t>
  </si>
  <si>
    <t>1 de gener a 31 de març de 2024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</si>
  <si>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</si>
  <si>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</si>
  <si>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</si>
  <si>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</si>
  <si>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</si>
  <si>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</si>
  <si>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Tractament i Selecció de Residus SA (TERSA)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</si>
</sst>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17-4820-832C-84571810CBEF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17-4820-832C-84571810CBEF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17-4820-832C-84571810CBEF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17-4820-832C-84571810CBEF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17-4820-832C-84571810CBEF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17-4820-832C-84571810CBEF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17-4820-832C-84571810CBEF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17-4820-832C-84571810CBEF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717-4820-832C-84571810CBEF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17-4820-832C-84571810CB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193</c:v>
                </c:pt>
                <c:pt idx="7">
                  <c:v>353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717-4820-832C-84571810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46-47E8-B2AA-EDF1E0E6786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46-47E8-B2AA-EDF1E0E6786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46-47E8-B2AA-EDF1E0E6786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46-47E8-B2AA-EDF1E0E6786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46-47E8-B2AA-EDF1E0E6786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46-47E8-B2AA-EDF1E0E6786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46-47E8-B2AA-EDF1E0E6786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46-47E8-B2AA-EDF1E0E6786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46-47E8-B2AA-EDF1E0E6786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46-47E8-B2AA-EDF1E0E6786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8290782.1099999994</c:v>
                </c:pt>
                <c:pt idx="1">
                  <c:v>0</c:v>
                </c:pt>
                <c:pt idx="2">
                  <c:v>639692.15999999992</c:v>
                </c:pt>
                <c:pt idx="3">
                  <c:v>0</c:v>
                </c:pt>
                <c:pt idx="4">
                  <c:v>0</c:v>
                </c:pt>
                <c:pt idx="5">
                  <c:v>2374835.13</c:v>
                </c:pt>
                <c:pt idx="6">
                  <c:v>534300.24</c:v>
                </c:pt>
                <c:pt idx="7">
                  <c:v>532491.30000000005</c:v>
                </c:pt>
                <c:pt idx="8">
                  <c:v>0</c:v>
                </c:pt>
                <c:pt idx="9">
                  <c:v>0</c:v>
                </c:pt>
                <c:pt idx="10">
                  <c:v>4798.34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846-47E8-B2AA-EDF1E0E678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71-4167-8EEF-43A39AF800D8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71-4167-8EEF-43A39AF800D8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71-4167-8EEF-43A39AF800D8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71-4167-8EEF-43A39AF800D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5</c:v>
                </c:pt>
                <c:pt idx="1">
                  <c:v>273</c:v>
                </c:pt>
                <c:pt idx="2">
                  <c:v>302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871-4167-8EEF-43A39AF800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75-46A7-BDFF-DD89A512C9CF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75-46A7-BDFF-DD89A512C9CF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75-46A7-BDFF-DD89A512C9CF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75-46A7-BDFF-DD89A512C9CF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75-46A7-BDFF-DD89A512C9CF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75-46A7-BDFF-DD89A512C9C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20806.099999999999</c:v>
                </c:pt>
                <c:pt idx="1">
                  <c:v>6929397.8199999994</c:v>
                </c:pt>
                <c:pt idx="2">
                  <c:v>5426695.3599999994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75-46A7-BDFF-DD89A512C9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70" zoomScaleNormal="70" workbookViewId="0">
      <selection activeCell="I47" sqref="I4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45427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9</v>
      </c>
      <c r="H13" s="20">
        <f t="shared" ref="H13:H24" si="2">IF(G13,G13/$G$25,"")</f>
        <v>3.2967032967032968E-2</v>
      </c>
      <c r="I13" s="4">
        <v>4456208.76</v>
      </c>
      <c r="J13" s="5">
        <v>5389723.5999999996</v>
      </c>
      <c r="K13" s="21">
        <f t="shared" ref="K13:K24" si="3">IF(J13,J13/$J$25,"")</f>
        <v>0.77780548036135122</v>
      </c>
      <c r="L13" s="1">
        <v>3</v>
      </c>
      <c r="M13" s="20">
        <f t="shared" ref="M13:M24" si="4">IF(L13,L13/$L$25,"")</f>
        <v>9.9337748344370865E-3</v>
      </c>
      <c r="N13" s="4">
        <v>2397569.02</v>
      </c>
      <c r="O13" s="5">
        <v>2901058.51</v>
      </c>
      <c r="P13" s="21">
        <f t="shared" ref="P13:P24" si="5">IF(O13,O13/$O$25,"")</f>
        <v>0.53459026489373451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6</v>
      </c>
      <c r="H15" s="20">
        <f t="shared" si="2"/>
        <v>2.197802197802198E-2</v>
      </c>
      <c r="I15" s="6">
        <v>114575.21</v>
      </c>
      <c r="J15" s="7">
        <v>138636</v>
      </c>
      <c r="K15" s="21">
        <f t="shared" si="3"/>
        <v>2.0006933300879531E-2</v>
      </c>
      <c r="L15" s="2">
        <v>7</v>
      </c>
      <c r="M15" s="20">
        <f t="shared" si="4"/>
        <v>2.3178807947019868E-2</v>
      </c>
      <c r="N15" s="6">
        <v>414096</v>
      </c>
      <c r="O15" s="7">
        <v>501056.16</v>
      </c>
      <c r="P15" s="21">
        <f t="shared" si="5"/>
        <v>9.2331728015040082E-2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4</v>
      </c>
      <c r="H18" s="62">
        <f t="shared" si="2"/>
        <v>1.4652014652014652E-2</v>
      </c>
      <c r="I18" s="65">
        <v>547883.06000000006</v>
      </c>
      <c r="J18" s="66">
        <v>662938.5</v>
      </c>
      <c r="K18" s="63">
        <f t="shared" si="3"/>
        <v>9.5670434462081455E-2</v>
      </c>
      <c r="L18" s="67">
        <v>1</v>
      </c>
      <c r="M18" s="62">
        <f t="shared" si="4"/>
        <v>3.3112582781456954E-3</v>
      </c>
      <c r="N18" s="65">
        <v>1414790.6</v>
      </c>
      <c r="O18" s="66">
        <v>1711896.63</v>
      </c>
      <c r="P18" s="63">
        <f t="shared" si="5"/>
        <v>0.3154583989767209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>
        <v>1</v>
      </c>
      <c r="C19" s="20">
        <f t="shared" si="0"/>
        <v>0.2</v>
      </c>
      <c r="D19" s="6">
        <v>968.39</v>
      </c>
      <c r="E19" s="7">
        <v>1171.75</v>
      </c>
      <c r="F19" s="21">
        <f t="shared" si="1"/>
        <v>5.6317618390760403E-2</v>
      </c>
      <c r="G19" s="2">
        <v>89</v>
      </c>
      <c r="H19" s="20">
        <f t="shared" si="2"/>
        <v>0.32600732600732601</v>
      </c>
      <c r="I19" s="6">
        <v>348270.39</v>
      </c>
      <c r="J19" s="7">
        <v>419160.56</v>
      </c>
      <c r="K19" s="21">
        <f t="shared" si="3"/>
        <v>6.0490185567091605E-2</v>
      </c>
      <c r="L19" s="2">
        <v>103</v>
      </c>
      <c r="M19" s="20">
        <f t="shared" si="4"/>
        <v>0.34105960264900664</v>
      </c>
      <c r="N19" s="6">
        <v>94188.36</v>
      </c>
      <c r="O19" s="7">
        <v>113967.93</v>
      </c>
      <c r="P19" s="21">
        <f t="shared" si="5"/>
        <v>2.1001350258216818E-2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>
        <v>4</v>
      </c>
      <c r="C20" s="62">
        <f t="shared" si="0"/>
        <v>0.8</v>
      </c>
      <c r="D20" s="65">
        <v>16226.73</v>
      </c>
      <c r="E20" s="66">
        <v>19634.349999999999</v>
      </c>
      <c r="F20" s="21">
        <f t="shared" si="1"/>
        <v>0.94368238160923956</v>
      </c>
      <c r="G20" s="64">
        <v>161</v>
      </c>
      <c r="H20" s="62">
        <f t="shared" si="2"/>
        <v>0.58974358974358976</v>
      </c>
      <c r="I20" s="65">
        <v>260363.12</v>
      </c>
      <c r="J20" s="66">
        <v>314140.82</v>
      </c>
      <c r="K20" s="63">
        <f t="shared" si="3"/>
        <v>4.5334504983002989E-2</v>
      </c>
      <c r="L20" s="64">
        <v>188</v>
      </c>
      <c r="M20" s="62">
        <f t="shared" si="4"/>
        <v>0.62251655629139069</v>
      </c>
      <c r="N20" s="65">
        <v>164374.35999999999</v>
      </c>
      <c r="O20" s="66">
        <v>198716.13</v>
      </c>
      <c r="P20" s="63">
        <f t="shared" si="5"/>
        <v>3.6618257856287702E-2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4</v>
      </c>
      <c r="H23" s="20">
        <f t="shared" si="2"/>
        <v>1.4652014652014652E-2</v>
      </c>
      <c r="I23" s="91">
        <v>4798.34</v>
      </c>
      <c r="J23" s="91">
        <v>4798.34</v>
      </c>
      <c r="K23" s="21">
        <f t="shared" si="3"/>
        <v>6.9246132559322459E-4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17195.12</v>
      </c>
      <c r="E25" s="18">
        <f t="shared" si="12"/>
        <v>20806.099999999999</v>
      </c>
      <c r="F25" s="19">
        <f t="shared" si="12"/>
        <v>1</v>
      </c>
      <c r="G25" s="16">
        <f t="shared" si="12"/>
        <v>273</v>
      </c>
      <c r="H25" s="17">
        <f t="shared" si="12"/>
        <v>1</v>
      </c>
      <c r="I25" s="18">
        <f t="shared" si="12"/>
        <v>5732098.879999999</v>
      </c>
      <c r="J25" s="18">
        <f t="shared" si="12"/>
        <v>6929397.8199999994</v>
      </c>
      <c r="K25" s="19">
        <f t="shared" si="12"/>
        <v>1</v>
      </c>
      <c r="L25" s="16">
        <f t="shared" si="12"/>
        <v>302</v>
      </c>
      <c r="M25" s="17">
        <f t="shared" si="12"/>
        <v>1</v>
      </c>
      <c r="N25" s="18">
        <f t="shared" si="12"/>
        <v>4485018.3400000008</v>
      </c>
      <c r="O25" s="18">
        <f t="shared" si="12"/>
        <v>5426695.3599999994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">
        <v>55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19" t="s">
        <v>53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12</v>
      </c>
      <c r="C34" s="8">
        <f t="shared" ref="C34:C43" si="14">IF(B34,B34/$B$46,"")</f>
        <v>2.0689655172413793E-2</v>
      </c>
      <c r="D34" s="10">
        <f t="shared" ref="D34:D45" si="15">D13+I13+N13+S13+AC13+X13</f>
        <v>6853777.7799999993</v>
      </c>
      <c r="E34" s="11">
        <f t="shared" ref="E34:E45" si="16">E13+J13+O13+T13+AD13+Y13</f>
        <v>8290782.1099999994</v>
      </c>
      <c r="F34" s="21">
        <f t="shared" ref="F34:F43" si="17">IF(E34,E34/$E$46,"")</f>
        <v>0.66985938258358357</v>
      </c>
      <c r="J34" s="143" t="s">
        <v>3</v>
      </c>
      <c r="K34" s="144"/>
      <c r="L34" s="54">
        <f>B25</f>
        <v>5</v>
      </c>
      <c r="M34" s="8">
        <f t="shared" ref="M34:M39" si="18">IF(L34,L34/$L$40,"")</f>
        <v>8.6206896551724137E-3</v>
      </c>
      <c r="N34" s="55">
        <f>D25</f>
        <v>17195.12</v>
      </c>
      <c r="O34" s="55">
        <f>E25</f>
        <v>20806.099999999999</v>
      </c>
      <c r="P34" s="56">
        <f t="shared" ref="P34:P39" si="19">IF(O34,O34/$O$40,"")</f>
        <v>1.6810430083745501E-3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273</v>
      </c>
      <c r="M35" s="8">
        <f t="shared" si="18"/>
        <v>0.47068965517241379</v>
      </c>
      <c r="N35" s="58">
        <f>I25</f>
        <v>5732098.879999999</v>
      </c>
      <c r="O35" s="58">
        <f>J25</f>
        <v>6929397.8199999994</v>
      </c>
      <c r="P35" s="56">
        <f t="shared" si="19"/>
        <v>0.5598654124298571</v>
      </c>
    </row>
    <row r="36" spans="1:33" ht="30" customHeight="1" x14ac:dyDescent="0.3">
      <c r="A36" s="41" t="s">
        <v>19</v>
      </c>
      <c r="B36" s="12">
        <f t="shared" si="13"/>
        <v>13</v>
      </c>
      <c r="C36" s="8">
        <f t="shared" si="14"/>
        <v>2.2413793103448276E-2</v>
      </c>
      <c r="D36" s="13">
        <f t="shared" si="15"/>
        <v>528671.21</v>
      </c>
      <c r="E36" s="14">
        <f t="shared" si="16"/>
        <v>639692.15999999992</v>
      </c>
      <c r="F36" s="21">
        <f t="shared" si="17"/>
        <v>5.1684363387661011E-2</v>
      </c>
      <c r="G36" s="24"/>
      <c r="J36" s="139" t="s">
        <v>2</v>
      </c>
      <c r="K36" s="140"/>
      <c r="L36" s="57">
        <f>L25</f>
        <v>302</v>
      </c>
      <c r="M36" s="8">
        <f t="shared" si="18"/>
        <v>0.52068965517241383</v>
      </c>
      <c r="N36" s="58">
        <f>N25</f>
        <v>4485018.3400000008</v>
      </c>
      <c r="O36" s="58">
        <f>O25</f>
        <v>5426695.3599999994</v>
      </c>
      <c r="P36" s="56">
        <f t="shared" si="19"/>
        <v>0.43845354456176849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139" t="s">
        <v>5</v>
      </c>
      <c r="K38" s="140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5</v>
      </c>
      <c r="C39" s="8">
        <f t="shared" si="14"/>
        <v>8.6206896551724137E-3</v>
      </c>
      <c r="D39" s="13">
        <f t="shared" si="15"/>
        <v>1962673.6600000001</v>
      </c>
      <c r="E39" s="22">
        <f t="shared" si="16"/>
        <v>2374835.13</v>
      </c>
      <c r="F39" s="21">
        <f t="shared" si="17"/>
        <v>0.19187642044058065</v>
      </c>
      <c r="G39" s="24"/>
      <c r="J39" s="139" t="s">
        <v>4</v>
      </c>
      <c r="K39" s="140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193</v>
      </c>
      <c r="C40" s="8">
        <f t="shared" si="14"/>
        <v>0.33275862068965517</v>
      </c>
      <c r="D40" s="13">
        <f t="shared" si="15"/>
        <v>443427.14</v>
      </c>
      <c r="E40" s="14">
        <f t="shared" si="16"/>
        <v>534300.24</v>
      </c>
      <c r="F40" s="21">
        <f t="shared" si="17"/>
        <v>4.316915149042079E-2</v>
      </c>
      <c r="G40" s="24"/>
      <c r="J40" s="141" t="s">
        <v>0</v>
      </c>
      <c r="K40" s="142"/>
      <c r="L40" s="79">
        <f>SUM(L34:L39)</f>
        <v>580</v>
      </c>
      <c r="M40" s="17">
        <f>SUM(M34:M39)</f>
        <v>1</v>
      </c>
      <c r="N40" s="80">
        <f>SUM(N34:N39)</f>
        <v>10234312.34</v>
      </c>
      <c r="O40" s="81">
        <f>SUM(O34:O39)</f>
        <v>12376899.279999997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353</v>
      </c>
      <c r="C41" s="8">
        <f t="shared" si="14"/>
        <v>0.60862068965517246</v>
      </c>
      <c r="D41" s="13">
        <f t="shared" si="15"/>
        <v>440964.20999999996</v>
      </c>
      <c r="E41" s="14">
        <f t="shared" si="16"/>
        <v>532491.30000000005</v>
      </c>
      <c r="F41" s="21">
        <f t="shared" si="17"/>
        <v>4.3022996952108997E-2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4</v>
      </c>
      <c r="C44" s="8">
        <f t="shared" ref="C44" si="20">IF(B44,B44/$B$46,"")</f>
        <v>6.8965517241379309E-3</v>
      </c>
      <c r="D44" s="13">
        <f t="shared" si="15"/>
        <v>4798.34</v>
      </c>
      <c r="E44" s="14">
        <f t="shared" si="16"/>
        <v>4798.34</v>
      </c>
      <c r="F44" s="21">
        <f t="shared" ref="F44" si="21">IF(E44,E44/$E$46,"")</f>
        <v>3.8768514564497614E-4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580</v>
      </c>
      <c r="C46" s="17">
        <f>SUM(C34:C45)</f>
        <v>1</v>
      </c>
      <c r="D46" s="18">
        <f>SUM(D34:D45)</f>
        <v>10234312.34</v>
      </c>
      <c r="E46" s="18">
        <f>SUM(E34:E45)</f>
        <v>12376899.279999999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38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Tractament i Selecció de Residus SA (TERSA)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21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03"/>
      <c r="C32" s="104"/>
      <c r="D32" s="104"/>
      <c r="E32" s="104"/>
      <c r="F32" s="105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39" t="s">
        <v>1</v>
      </c>
      <c r="K35" s="140"/>
      <c r="L35" s="57">
        <f>G25</f>
        <v>0</v>
      </c>
      <c r="M35" s="8" t="str">
        <f t="shared" si="38"/>
        <v/>
      </c>
      <c r="N35" s="58">
        <f>I25</f>
        <v>0</v>
      </c>
      <c r="O35" s="58">
        <f>J25</f>
        <v>0</v>
      </c>
      <c r="P35" s="56" t="str">
        <f t="shared" si="39"/>
        <v/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139" t="s">
        <v>2</v>
      </c>
      <c r="K36" s="140"/>
      <c r="L36" s="57">
        <f>L25</f>
        <v>0</v>
      </c>
      <c r="M36" s="8" t="str">
        <f t="shared" si="38"/>
        <v/>
      </c>
      <c r="N36" s="58">
        <f>N25</f>
        <v>0</v>
      </c>
      <c r="O36" s="58">
        <f>O25</f>
        <v>0</v>
      </c>
      <c r="P36" s="56" t="str">
        <f t="shared" si="39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139" t="s">
        <v>34</v>
      </c>
      <c r="K37" s="140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139" t="s">
        <v>5</v>
      </c>
      <c r="K38" s="140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139" t="s">
        <v>4</v>
      </c>
      <c r="K39" s="140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14">
        <f t="shared" si="36"/>
        <v>0</v>
      </c>
      <c r="F41" s="21" t="str">
        <f t="shared" si="3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A42" sqref="A42:XFD4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39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Tractament i Selecció de Residus SA (TERSA)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25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3" t="s">
        <v>3</v>
      </c>
      <c r="K34" s="144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39" t="s">
        <v>1</v>
      </c>
      <c r="K35" s="140"/>
      <c r="L35" s="57">
        <f>G25</f>
        <v>0</v>
      </c>
      <c r="M35" s="8" t="str">
        <f>IF(L35,L35/$L$40,"")</f>
        <v/>
      </c>
      <c r="N35" s="58">
        <f>I25</f>
        <v>0</v>
      </c>
      <c r="O35" s="58">
        <f>J25</f>
        <v>0</v>
      </c>
      <c r="P35" s="56" t="str">
        <f>IF(O35,O35/$O$40,"")</f>
        <v/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139" t="s">
        <v>2</v>
      </c>
      <c r="K36" s="140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139" t="s">
        <v>34</v>
      </c>
      <c r="K37" s="140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139" t="s">
        <v>5</v>
      </c>
      <c r="K38" s="140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139" t="s">
        <v>4</v>
      </c>
      <c r="K39" s="140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14">
        <f t="shared" si="26"/>
        <v>0</v>
      </c>
      <c r="F41" s="21" t="str">
        <f t="shared" si="27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2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40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Tractament i Selecció de Residus SA (TERSA)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21" t="s">
        <v>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3"/>
    </row>
    <row r="11" spans="1:31" ht="30" customHeight="1" thickBot="1" x14ac:dyDescent="0.35">
      <c r="A11" s="112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6" t="s">
        <v>5</v>
      </c>
      <c r="W11" s="137"/>
      <c r="X11" s="137"/>
      <c r="Y11" s="137"/>
      <c r="Z11" s="138"/>
      <c r="AA11" s="133" t="s">
        <v>4</v>
      </c>
      <c r="AB11" s="134"/>
      <c r="AC11" s="134"/>
      <c r="AD11" s="134"/>
      <c r="AE11" s="135"/>
    </row>
    <row r="12" spans="1:31" ht="39" customHeight="1" thickBot="1" x14ac:dyDescent="0.35">
      <c r="A12" s="113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2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2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2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2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2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2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2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/>
      <c r="H20" s="62" t="str">
        <f t="shared" si="2"/>
        <v/>
      </c>
      <c r="I20" s="65"/>
      <c r="J20" s="66"/>
      <c r="K20" s="63" t="str">
        <f t="shared" si="3"/>
        <v/>
      </c>
      <c r="L20" s="64"/>
      <c r="M20" s="62" t="str">
        <f>IF(L20,L20/$L$25,"")</f>
        <v/>
      </c>
      <c r="N20" s="65"/>
      <c r="O20" s="66"/>
      <c r="P20" s="63" t="str">
        <f>IF(O20,O20/$O$25,"")</f>
        <v/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25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2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25">
      <c r="B26" s="25"/>
      <c r="H26" s="25"/>
      <c r="N26" s="25"/>
    </row>
    <row r="27" spans="1:31" s="47" customFormat="1" ht="34.200000000000003" hidden="1" customHeight="1" x14ac:dyDescent="0.25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hidden="1" customHeight="1" x14ac:dyDescent="0.25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95" t="s">
        <v>10</v>
      </c>
      <c r="B31" s="100" t="s">
        <v>17</v>
      </c>
      <c r="C31" s="101"/>
      <c r="D31" s="101"/>
      <c r="E31" s="101"/>
      <c r="F31" s="102"/>
      <c r="G31" s="24"/>
      <c r="J31" s="106" t="s">
        <v>15</v>
      </c>
      <c r="K31" s="107"/>
      <c r="L31" s="100" t="s">
        <v>16</v>
      </c>
      <c r="M31" s="101"/>
      <c r="N31" s="101"/>
      <c r="O31" s="101"/>
      <c r="P31" s="102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96"/>
      <c r="B32" s="115"/>
      <c r="C32" s="116"/>
      <c r="D32" s="116"/>
      <c r="E32" s="116"/>
      <c r="F32" s="117"/>
      <c r="G32" s="24"/>
      <c r="J32" s="108"/>
      <c r="K32" s="109"/>
      <c r="L32" s="103"/>
      <c r="M32" s="104"/>
      <c r="N32" s="104"/>
      <c r="O32" s="104"/>
      <c r="P32" s="105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97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10"/>
      <c r="K33" s="111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3" t="s">
        <v>3</v>
      </c>
      <c r="K34" s="144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39" t="s">
        <v>1</v>
      </c>
      <c r="K35" s="140"/>
      <c r="L35" s="57">
        <f>G25</f>
        <v>0</v>
      </c>
      <c r="M35" s="8" t="str">
        <f t="shared" si="36"/>
        <v/>
      </c>
      <c r="N35" s="58">
        <f>I25</f>
        <v>0</v>
      </c>
      <c r="O35" s="58">
        <f>J25</f>
        <v>0</v>
      </c>
      <c r="P35" s="56" t="str">
        <f t="shared" si="37"/>
        <v/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139" t="s">
        <v>2</v>
      </c>
      <c r="K36" s="140"/>
      <c r="L36" s="57">
        <f>L25</f>
        <v>0</v>
      </c>
      <c r="M36" s="8" t="str">
        <f t="shared" si="36"/>
        <v/>
      </c>
      <c r="N36" s="58">
        <f>N25</f>
        <v>0</v>
      </c>
      <c r="O36" s="58">
        <f>O25</f>
        <v>0</v>
      </c>
      <c r="P36" s="56" t="str">
        <f t="shared" si="37"/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139" t="s">
        <v>34</v>
      </c>
      <c r="K37" s="140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139" t="s">
        <v>5</v>
      </c>
      <c r="K38" s="140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139" t="s">
        <v>4</v>
      </c>
      <c r="K39" s="140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141" t="s">
        <v>0</v>
      </c>
      <c r="K40" s="142"/>
      <c r="L40" s="79">
        <f>SUM(L34:L39)</f>
        <v>0</v>
      </c>
      <c r="M40" s="17">
        <f>SUM(M34:M39)</f>
        <v>0</v>
      </c>
      <c r="N40" s="80">
        <f>SUM(N34:N39)</f>
        <v>0</v>
      </c>
      <c r="O40" s="81">
        <f>SUM(O34:O39)</f>
        <v>0</v>
      </c>
      <c r="P40" s="82">
        <f>SUM(P34:P39)</f>
        <v>0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14">
        <f t="shared" si="34"/>
        <v>0</v>
      </c>
      <c r="F41" s="21" t="str">
        <f t="shared" si="35"/>
        <v/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25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5" x14ac:dyDescent="0.2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5" x14ac:dyDescent="0.2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5" x14ac:dyDescent="0.2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5" x14ac:dyDescent="0.2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25">
      <c r="A6" s="28"/>
      <c r="B6" s="25"/>
      <c r="H6" s="25"/>
      <c r="N6" s="25"/>
    </row>
    <row r="7" spans="1:31" s="24" customFormat="1" ht="24.75" customHeight="1" x14ac:dyDescent="0.25">
      <c r="A7" s="29" t="s">
        <v>59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25">
      <c r="A8" s="29" t="s">
        <v>11</v>
      </c>
      <c r="B8" s="87" t="str">
        <f>'CONTRACTACIO 1r TR 2024'!B8</f>
        <v>Tractament i Selecció de Residus SA (TERSA)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">
      <c r="A10" s="24"/>
      <c r="B10" s="163" t="s">
        <v>6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5"/>
    </row>
    <row r="11" spans="1:31" ht="30" customHeight="1" thickBot="1" x14ac:dyDescent="0.35">
      <c r="A11" s="166" t="s">
        <v>10</v>
      </c>
      <c r="B11" s="124" t="s">
        <v>3</v>
      </c>
      <c r="C11" s="125"/>
      <c r="D11" s="125"/>
      <c r="E11" s="125"/>
      <c r="F11" s="126"/>
      <c r="G11" s="127" t="s">
        <v>1</v>
      </c>
      <c r="H11" s="128"/>
      <c r="I11" s="128"/>
      <c r="J11" s="128"/>
      <c r="K11" s="129"/>
      <c r="L11" s="98" t="s">
        <v>2</v>
      </c>
      <c r="M11" s="99"/>
      <c r="N11" s="99"/>
      <c r="O11" s="99"/>
      <c r="P11" s="99"/>
      <c r="Q11" s="130" t="s">
        <v>34</v>
      </c>
      <c r="R11" s="131"/>
      <c r="S11" s="131"/>
      <c r="T11" s="131"/>
      <c r="U11" s="132"/>
      <c r="V11" s="133" t="s">
        <v>4</v>
      </c>
      <c r="W11" s="134"/>
      <c r="X11" s="134"/>
      <c r="Y11" s="134"/>
      <c r="Z11" s="135"/>
      <c r="AA11" s="136" t="s">
        <v>5</v>
      </c>
      <c r="AB11" s="137"/>
      <c r="AC11" s="137"/>
      <c r="AD11" s="137"/>
      <c r="AE11" s="138"/>
    </row>
    <row r="12" spans="1:31" ht="39" customHeight="1" thickBot="1" x14ac:dyDescent="0.35">
      <c r="A12" s="167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25">
      <c r="A13" s="39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9</v>
      </c>
      <c r="H13" s="20">
        <f t="shared" ref="H13:H24" si="2">IF(G13,G13/$G$25,"")</f>
        <v>3.2967032967032968E-2</v>
      </c>
      <c r="I13" s="10">
        <f>'CONTRACTACIO 1r TR 2024'!I13+'CONTRACTACIO 2n TR 2024'!I13+'CONTRACTACIO 3r TR 2024'!I13+'CONTRACTACIO 4t TR 2024'!I13</f>
        <v>4456208.76</v>
      </c>
      <c r="J13" s="10">
        <f>'CONTRACTACIO 1r TR 2024'!J13+'CONTRACTACIO 2n TR 2024'!J13+'CONTRACTACIO 3r TR 2024'!J13+'CONTRACTACIO 4t TR 2024'!J13</f>
        <v>5389723.5999999996</v>
      </c>
      <c r="K13" s="21">
        <f t="shared" ref="K13:K24" si="3">IF(J13,J13/$J$25,"")</f>
        <v>0.77780548036135122</v>
      </c>
      <c r="L13" s="9">
        <f>'CONTRACTACIO 1r TR 2024'!L13+'CONTRACTACIO 2n TR 2024'!L13+'CONTRACTACIO 3r TR 2024'!L13+'CONTRACTACIO 4t TR 2024'!L13</f>
        <v>3</v>
      </c>
      <c r="M13" s="20">
        <f t="shared" ref="M13:M24" si="4">IF(L13,L13/$L$25,"")</f>
        <v>9.9337748344370865E-3</v>
      </c>
      <c r="N13" s="10">
        <f>'CONTRACTACIO 1r TR 2024'!N13+'CONTRACTACIO 2n TR 2024'!N13+'CONTRACTACIO 3r TR 2024'!N13+'CONTRACTACIO 4t TR 2024'!N13</f>
        <v>2397569.02</v>
      </c>
      <c r="O13" s="10">
        <f>'CONTRACTACIO 1r TR 2024'!O13+'CONTRACTACIO 2n TR 2024'!O13+'CONTRACTACIO 3r TR 2024'!O13+'CONTRACTACIO 4t TR 2024'!O13</f>
        <v>2901058.51</v>
      </c>
      <c r="P13" s="21">
        <f t="shared" ref="P13:P24" si="5">IF(O13,O13/$O$25,"")</f>
        <v>0.53459026489373451</v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0" customFormat="1" ht="36" customHeight="1" x14ac:dyDescent="0.25">
      <c r="A14" s="41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0</v>
      </c>
      <c r="H14" s="20" t="str">
        <f t="shared" si="2"/>
        <v/>
      </c>
      <c r="I14" s="13">
        <f>'CONTRACTACIO 1r TR 2024'!I14+'CONTRACTACIO 2n TR 2024'!I14+'CONTRACTACIO 3r TR 2024'!I14+'CONTRACTACIO 4t TR 2024'!I14</f>
        <v>0</v>
      </c>
      <c r="J14" s="13">
        <f>'CONTRACTACIO 1r TR 2024'!J14+'CONTRACTACIO 2n TR 2024'!J14+'CONTRACTACIO 3r TR 2024'!J14+'CONTRACTACIO 4t TR 2024'!J14</f>
        <v>0</v>
      </c>
      <c r="K14" s="21" t="str">
        <f t="shared" si="3"/>
        <v/>
      </c>
      <c r="L14" s="9">
        <f>'CONTRACTACIO 1r TR 2024'!L14+'CONTRACTACIO 2n TR 2024'!L14+'CONTRACTACIO 3r TR 2024'!L14+'CONTRACTACIO 4t TR 2024'!L14</f>
        <v>0</v>
      </c>
      <c r="M14" s="20" t="str">
        <f t="shared" si="4"/>
        <v/>
      </c>
      <c r="N14" s="13">
        <f>'CONTRACTACIO 1r TR 2024'!N14+'CONTRACTACIO 2n TR 2024'!N14+'CONTRACTACIO 3r TR 2024'!N14+'CONTRACTACIO 4t TR 2024'!N14</f>
        <v>0</v>
      </c>
      <c r="O14" s="13">
        <f>'CONTRACTACIO 1r TR 2024'!O14+'CONTRACTACIO 2n TR 2024'!O14+'CONTRACTACIO 3r TR 2024'!O14+'CONTRACTACIO 4t TR 2024'!O14</f>
        <v>0</v>
      </c>
      <c r="P14" s="21" t="str">
        <f t="shared" si="5"/>
        <v/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0" customFormat="1" ht="36" customHeight="1" x14ac:dyDescent="0.25">
      <c r="A15" s="41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6</v>
      </c>
      <c r="H15" s="20">
        <f t="shared" si="2"/>
        <v>2.197802197802198E-2</v>
      </c>
      <c r="I15" s="13">
        <f>'CONTRACTACIO 1r TR 2024'!I15+'CONTRACTACIO 2n TR 2024'!I15+'CONTRACTACIO 3r TR 2024'!I15+'CONTRACTACIO 4t TR 2024'!I15</f>
        <v>114575.21</v>
      </c>
      <c r="J15" s="13">
        <f>'CONTRACTACIO 1r TR 2024'!J15+'CONTRACTACIO 2n TR 2024'!J15+'CONTRACTACIO 3r TR 2024'!J15+'CONTRACTACIO 4t TR 2024'!J15</f>
        <v>138636</v>
      </c>
      <c r="K15" s="21">
        <f t="shared" si="3"/>
        <v>2.0006933300879531E-2</v>
      </c>
      <c r="L15" s="9">
        <f>'CONTRACTACIO 1r TR 2024'!L15+'CONTRACTACIO 2n TR 2024'!L15+'CONTRACTACIO 3r TR 2024'!L15+'CONTRACTACIO 4t TR 2024'!L15</f>
        <v>7</v>
      </c>
      <c r="M15" s="20">
        <f t="shared" si="4"/>
        <v>2.3178807947019868E-2</v>
      </c>
      <c r="N15" s="13">
        <f>'CONTRACTACIO 1r TR 2024'!N15+'CONTRACTACIO 2n TR 2024'!N15+'CONTRACTACIO 3r TR 2024'!N15+'CONTRACTACIO 4t TR 2024'!N15</f>
        <v>414096</v>
      </c>
      <c r="O15" s="13">
        <f>'CONTRACTACIO 1r TR 2024'!O15+'CONTRACTACIO 2n TR 2024'!O15+'CONTRACTACIO 3r TR 2024'!O15+'CONTRACTACIO 4t TR 2024'!O15</f>
        <v>501056.16</v>
      </c>
      <c r="P15" s="21">
        <f t="shared" si="5"/>
        <v>9.2331728015040082E-2</v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0" customFormat="1" ht="36" customHeight="1" x14ac:dyDescent="0.25">
      <c r="A16" s="41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0" customFormat="1" ht="36" customHeight="1" x14ac:dyDescent="0.25">
      <c r="A18" s="42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4</v>
      </c>
      <c r="H18" s="20">
        <f t="shared" si="2"/>
        <v>1.4652014652014652E-2</v>
      </c>
      <c r="I18" s="13">
        <f>'CONTRACTACIO 1r TR 2024'!I18+'CONTRACTACIO 2n TR 2024'!I18+'CONTRACTACIO 3r TR 2024'!I18+'CONTRACTACIO 4t TR 2024'!I18</f>
        <v>547883.06000000006</v>
      </c>
      <c r="J18" s="13">
        <f>'CONTRACTACIO 1r TR 2024'!J18+'CONTRACTACIO 2n TR 2024'!J18+'CONTRACTACIO 3r TR 2024'!J18+'CONTRACTACIO 4t TR 2024'!J18</f>
        <v>662938.5</v>
      </c>
      <c r="K18" s="21">
        <f t="shared" si="3"/>
        <v>9.5670434462081455E-2</v>
      </c>
      <c r="L18" s="9">
        <f>'CONTRACTACIO 1r TR 2024'!L18+'CONTRACTACIO 2n TR 2024'!L18+'CONTRACTACIO 3r TR 2024'!L18+'CONTRACTACIO 4t TR 2024'!L18</f>
        <v>1</v>
      </c>
      <c r="M18" s="20">
        <f t="shared" si="4"/>
        <v>3.3112582781456954E-3</v>
      </c>
      <c r="N18" s="13">
        <f>'CONTRACTACIO 1r TR 2024'!N18+'CONTRACTACIO 2n TR 2024'!N18+'CONTRACTACIO 3r TR 2024'!N18+'CONTRACTACIO 4t TR 2024'!N18</f>
        <v>1414790.6</v>
      </c>
      <c r="O18" s="13">
        <f>'CONTRACTACIO 1r TR 2024'!O18+'CONTRACTACIO 2n TR 2024'!O18+'CONTRACTACIO 3r TR 2024'!O18+'CONTRACTACIO 4t TR 2024'!O18</f>
        <v>1711896.63</v>
      </c>
      <c r="P18" s="21">
        <f t="shared" si="5"/>
        <v>0.3154583989767209</v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0" customFormat="1" ht="36" customHeight="1" x14ac:dyDescent="0.25">
      <c r="A19" s="42" t="s">
        <v>28</v>
      </c>
      <c r="B19" s="9">
        <f>'CONTRACTACIO 1r TR 2024'!B19+'CONTRACTACIO 2n TR 2024'!B19+'CONTRACTACIO 3r TR 2024'!B19+'CONTRACTACIO 4t TR 2024'!B19</f>
        <v>1</v>
      </c>
      <c r="C19" s="20">
        <f t="shared" si="0"/>
        <v>0.2</v>
      </c>
      <c r="D19" s="13">
        <f>'CONTRACTACIO 1r TR 2024'!D19+'CONTRACTACIO 2n TR 2024'!D19+'CONTRACTACIO 3r TR 2024'!D19+'CONTRACTACIO 4t TR 2024'!D19</f>
        <v>968.39</v>
      </c>
      <c r="E19" s="13">
        <f>'CONTRACTACIO 1r TR 2024'!E19+'CONTRACTACIO 2n TR 2024'!E19+'CONTRACTACIO 3r TR 2024'!E19+'CONTRACTACIO 4t TR 2024'!E19</f>
        <v>1171.75</v>
      </c>
      <c r="F19" s="21">
        <f t="shared" si="1"/>
        <v>5.6317618390760403E-2</v>
      </c>
      <c r="G19" s="9">
        <f>'CONTRACTACIO 1r TR 2024'!G19+'CONTRACTACIO 2n TR 2024'!G19+'CONTRACTACIO 3r TR 2024'!G19+'CONTRACTACIO 4t TR 2024'!G19</f>
        <v>89</v>
      </c>
      <c r="H19" s="20">
        <f t="shared" si="2"/>
        <v>0.32600732600732601</v>
      </c>
      <c r="I19" s="13">
        <f>'CONTRACTACIO 1r TR 2024'!I19+'CONTRACTACIO 2n TR 2024'!I19+'CONTRACTACIO 3r TR 2024'!I19+'CONTRACTACIO 4t TR 2024'!I19</f>
        <v>348270.39</v>
      </c>
      <c r="J19" s="13">
        <f>'CONTRACTACIO 1r TR 2024'!J19+'CONTRACTACIO 2n TR 2024'!J19+'CONTRACTACIO 3r TR 2024'!J19+'CONTRACTACIO 4t TR 2024'!J19</f>
        <v>419160.56</v>
      </c>
      <c r="K19" s="21">
        <f t="shared" si="3"/>
        <v>6.0490185567091605E-2</v>
      </c>
      <c r="L19" s="9">
        <f>'CONTRACTACIO 1r TR 2024'!L19+'CONTRACTACIO 2n TR 2024'!L19+'CONTRACTACIO 3r TR 2024'!L19+'CONTRACTACIO 4t TR 2024'!L19</f>
        <v>103</v>
      </c>
      <c r="M19" s="20">
        <f t="shared" si="4"/>
        <v>0.34105960264900664</v>
      </c>
      <c r="N19" s="13">
        <f>'CONTRACTACIO 1r TR 2024'!N19+'CONTRACTACIO 2n TR 2024'!N19+'CONTRACTACIO 3r TR 2024'!N19+'CONTRACTACIO 4t TR 2024'!N19</f>
        <v>94188.36</v>
      </c>
      <c r="O19" s="13">
        <f>'CONTRACTACIO 1r TR 2024'!O19+'CONTRACTACIO 2n TR 2024'!O19+'CONTRACTACIO 3r TR 2024'!O19+'CONTRACTACIO 4t TR 2024'!O19</f>
        <v>113967.93</v>
      </c>
      <c r="P19" s="21">
        <f t="shared" si="5"/>
        <v>2.1001350258216818E-2</v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0" customFormat="1" ht="36" customHeight="1" x14ac:dyDescent="0.25">
      <c r="A20" s="43" t="s">
        <v>29</v>
      </c>
      <c r="B20" s="9">
        <f>'CONTRACTACIO 1r TR 2024'!B20+'CONTRACTACIO 2n TR 2024'!B20+'CONTRACTACIO 3r TR 2024'!B20+'CONTRACTACIO 4t TR 2024'!B20</f>
        <v>4</v>
      </c>
      <c r="C20" s="20">
        <f t="shared" si="0"/>
        <v>0.8</v>
      </c>
      <c r="D20" s="13">
        <f>'CONTRACTACIO 1r TR 2024'!D20+'CONTRACTACIO 2n TR 2024'!D20+'CONTRACTACIO 3r TR 2024'!D20+'CONTRACTACIO 4t TR 2024'!D20</f>
        <v>16226.73</v>
      </c>
      <c r="E20" s="13">
        <f>'CONTRACTACIO 1r TR 2024'!E20+'CONTRACTACIO 2n TR 2024'!E20+'CONTRACTACIO 3r TR 2024'!E20+'CONTRACTACIO 4t TR 2024'!E20</f>
        <v>19634.349999999999</v>
      </c>
      <c r="F20" s="21">
        <f t="shared" si="1"/>
        <v>0.94368238160923956</v>
      </c>
      <c r="G20" s="9">
        <f>'CONTRACTACIO 1r TR 2024'!G20+'CONTRACTACIO 2n TR 2024'!G20+'CONTRACTACIO 3r TR 2024'!G20+'CONTRACTACIO 4t TR 2024'!G20</f>
        <v>161</v>
      </c>
      <c r="H20" s="20">
        <f t="shared" si="2"/>
        <v>0.58974358974358976</v>
      </c>
      <c r="I20" s="13">
        <f>'CONTRACTACIO 1r TR 2024'!I20+'CONTRACTACIO 2n TR 2024'!I20+'CONTRACTACIO 3r TR 2024'!I20+'CONTRACTACIO 4t TR 2024'!I20</f>
        <v>260363.12</v>
      </c>
      <c r="J20" s="13">
        <f>'CONTRACTACIO 1r TR 2024'!J20+'CONTRACTACIO 2n TR 2024'!J20+'CONTRACTACIO 3r TR 2024'!J20+'CONTRACTACIO 4t TR 2024'!J20</f>
        <v>314140.82</v>
      </c>
      <c r="K20" s="21">
        <f t="shared" si="3"/>
        <v>4.5334504983002989E-2</v>
      </c>
      <c r="L20" s="9">
        <f>'CONTRACTACIO 1r TR 2024'!L20+'CONTRACTACIO 2n TR 2024'!L20+'CONTRACTACIO 3r TR 2024'!L20+'CONTRACTACIO 4t TR 2024'!L20</f>
        <v>188</v>
      </c>
      <c r="M20" s="20">
        <f t="shared" si="4"/>
        <v>0.62251655629139069</v>
      </c>
      <c r="N20" s="13">
        <f>'CONTRACTACIO 1r TR 2024'!N20+'CONTRACTACIO 2n TR 2024'!N20+'CONTRACTACIO 3r TR 2024'!N20+'CONTRACTACIO 4t TR 2024'!N20</f>
        <v>164374.35999999999</v>
      </c>
      <c r="O20" s="13">
        <f>'CONTRACTACIO 1r TR 2024'!O20+'CONTRACTACIO 2n TR 2024'!O20+'CONTRACTACIO 3r TR 2024'!O20+'CONTRACTACIO 4t TR 2024'!O20</f>
        <v>198716.13</v>
      </c>
      <c r="P20" s="21">
        <f t="shared" si="5"/>
        <v>3.6618257856287702E-2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0</v>
      </c>
      <c r="AB20" s="20" t="str">
        <f t="shared" si="10"/>
        <v/>
      </c>
      <c r="AC20" s="13">
        <f>'CONTRACTACIO 1r TR 2024'!X20+'CONTRACTACIO 2n TR 2024'!X20+'CONTRACTACIO 3r TR 2024'!X20+'CONTRACTACIO 4t TR 2024'!X20</f>
        <v>0</v>
      </c>
      <c r="AD20" s="13">
        <f>'CONTRACTACIO 1r TR 2024'!Y20+'CONTRACTACIO 2n TR 2024'!Y20+'CONTRACTACIO 3r TR 2024'!Y20+'CONTRACTACIO 4t TR 2024'!Y20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0</v>
      </c>
      <c r="H21" s="20" t="str">
        <f t="shared" si="2"/>
        <v/>
      </c>
      <c r="I21" s="13">
        <f>'CONTRACTACIO 1r TR 2024'!I21+'CONTRACTACIO 2n TR 2024'!I21+'CONTRACTACIO 3r TR 2024'!I21+'CONTRACTACIO 4t TR 2024'!I21</f>
        <v>0</v>
      </c>
      <c r="J21" s="13">
        <f>'CONTRACTACIO 1r TR 2024'!J21+'CONTRACTACIO 2n TR 2024'!J21+'CONTRACTACIO 3r TR 2024'!J21+'CONTRACTACIO 4t TR 2024'!J21</f>
        <v>0</v>
      </c>
      <c r="K21" s="21" t="str">
        <f t="shared" si="3"/>
        <v/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0" customFormat="1" ht="39.9" customHeight="1" x14ac:dyDescent="0.25">
      <c r="A22" s="86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14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14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14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14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14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14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2024'!B23+'CONTRACTACIO 2n TR 2024'!B23+'CONTRACTACIO 3r TR 2024'!B23+'CONTRACTACIO 4t TR 2024'!B23</f>
        <v>0</v>
      </c>
      <c r="C23" s="62" t="str">
        <f t="shared" si="0"/>
        <v/>
      </c>
      <c r="D23" s="73">
        <f>'CONTRACTACIO 1r TR 2024'!D23+'CONTRACTACIO 2n TR 2024'!D23+'CONTRACTACIO 3r TR 2024'!D23+'CONTRACTACIO 4t TR 2024'!D23</f>
        <v>0</v>
      </c>
      <c r="E23" s="74">
        <f>'CONTRACTACIO 1r TR 2024'!E23+'CONTRACTACIO 2n TR 2024'!E23+'CONTRACTACIO 3r TR 2024'!E23+'CONTRACTACIO 4t TR 2024'!E23</f>
        <v>0</v>
      </c>
      <c r="F23" s="63" t="str">
        <f t="shared" si="1"/>
        <v/>
      </c>
      <c r="G23" s="77">
        <f>'CONTRACTACIO 1r TR 2024'!G23+'CONTRACTACIO 2n TR 2024'!G23+'CONTRACTACIO 3r TR 2024'!G23+'CONTRACTACIO 4t TR 2024'!G23</f>
        <v>4</v>
      </c>
      <c r="H23" s="62">
        <f t="shared" si="2"/>
        <v>1.4652014652014652E-2</v>
      </c>
      <c r="I23" s="73">
        <f>'CONTRACTACIO 1r TR 2024'!I23+'CONTRACTACIO 2n TR 2024'!I23+'CONTRACTACIO 3r TR 2024'!I23+'CONTRACTACIO 4t TR 2024'!I23</f>
        <v>4798.34</v>
      </c>
      <c r="J23" s="74">
        <f>'CONTRACTACIO 1r TR 2024'!J23+'CONTRACTACIO 2n TR 2024'!J23+'CONTRACTACIO 3r TR 2024'!J23+'CONTRACTACIO 4t TR 2024'!J23</f>
        <v>4798.34</v>
      </c>
      <c r="K23" s="63">
        <f t="shared" si="3"/>
        <v>6.9246132559322459E-4</v>
      </c>
      <c r="L23" s="77">
        <f>'CONTRACTACIO 1r TR 2024'!L23+'CONTRACTACIO 2n TR 2024'!L23+'CONTRACTACIO 3r TR 2024'!L23+'CONTRACTACIO 4t TR 2024'!L23</f>
        <v>0</v>
      </c>
      <c r="M23" s="62" t="str">
        <f t="shared" si="4"/>
        <v/>
      </c>
      <c r="N23" s="73">
        <f>'CONTRACTACIO 1r TR 2024'!N23+'CONTRACTACIO 2n TR 2024'!N23+'CONTRACTACIO 3r TR 2024'!N23+'CONTRACTACIO 4t TR 2024'!N23</f>
        <v>0</v>
      </c>
      <c r="O23" s="74">
        <f>'CONTRACTACIO 1r TR 2024'!O23+'CONTRACTACIO 2n TR 2024'!O23+'CONTRACTACIO 3r TR 2024'!O23+'CONTRACTACIO 4t TR 2024'!O23</f>
        <v>0</v>
      </c>
      <c r="P23" s="63" t="str">
        <f t="shared" si="5"/>
        <v/>
      </c>
      <c r="Q23" s="77">
        <f>'CONTRACTACIO 1r TR 2024'!Q23+'CONTRACTACIO 2n TR 2024'!Q23+'CONTRACTACIO 3r TR 2024'!Q23+'CONTRACTACIO 4t TR 2024'!Q23</f>
        <v>0</v>
      </c>
      <c r="R23" s="62" t="str">
        <f t="shared" si="6"/>
        <v/>
      </c>
      <c r="S23" s="73">
        <f>'CONTRACTACIO 1r TR 2024'!S23+'CONTRACTACIO 2n TR 2024'!S23+'CONTRACTACIO 3r TR 2024'!S23+'CONTRACTACIO 4t TR 2024'!S23</f>
        <v>0</v>
      </c>
      <c r="T23" s="74">
        <f>'CONTRACTACIO 1r TR 2024'!T23+'CONTRACTACIO 2n TR 2024'!T23+'CONTRACTACIO 3r TR 2024'!T23+'CONTRACTACIO 4t TR 2024'!T23</f>
        <v>0</v>
      </c>
      <c r="U23" s="63" t="str">
        <f t="shared" si="7"/>
        <v/>
      </c>
      <c r="V23" s="77">
        <f>'CONTRACTACIO 1r TR 2024'!AA23+'CONTRACTACIO 2n TR 2024'!AA23+'CONTRACTACIO 3r TR 2024'!AA23+'CONTRACTACIO 4t TR 2024'!AA23</f>
        <v>0</v>
      </c>
      <c r="W23" s="62" t="str">
        <f t="shared" si="8"/>
        <v/>
      </c>
      <c r="X23" s="73">
        <f>'CONTRACTACIO 1r TR 2024'!AC23+'CONTRACTACIO 2n TR 2024'!AC23+'CONTRACTACIO 3r TR 2024'!AC23+'CONTRACTACIO 4t TR 2024'!AC23</f>
        <v>0</v>
      </c>
      <c r="Y23" s="74">
        <f>'CONTRACTACIO 1r TR 2024'!AD23+'CONTRACTACIO 2n TR 2024'!AD23+'CONTRACTACIO 3r TR 2024'!AD23+'CONTRACTACIO 4t TR 2024'!AD23</f>
        <v>0</v>
      </c>
      <c r="Z23" s="63" t="str">
        <f t="shared" si="9"/>
        <v/>
      </c>
      <c r="AA23" s="77">
        <f>'CONTRACTACIO 1r TR 2024'!V23+'CONTRACTACIO 2n TR 2024'!V23+'CONTRACTACIO 3r TR 2024'!V23+'CONTRACTACIO 4t TR 2024'!V23</f>
        <v>0</v>
      </c>
      <c r="AB23" s="20" t="str">
        <f t="shared" si="10"/>
        <v/>
      </c>
      <c r="AC23" s="73">
        <f>'CONTRACTACIO 1r TR 2024'!X23+'CONTRACTACIO 2n TR 2024'!X23+'CONTRACTACIO 3r TR 2024'!X23+'CONTRACTACIO 4t TR 2024'!X23</f>
        <v>0</v>
      </c>
      <c r="AD23" s="74">
        <f>'CONTRACTACIO 1r TR 2024'!Y23+'CONTRACTACIO 2n TR 2024'!Y23+'CONTRACTACIO 3r TR 2024'!Y23+'CONTRACTACIO 4t TR 2024'!Y23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2024'!B24+'CONTRACTACIO 2n TR 2024'!B24+'CONTRACTACIO 3r TR 2024'!B24+'CONTRACTACIO 4t TR 2024'!B24</f>
        <v>0</v>
      </c>
      <c r="C24" s="62" t="str">
        <f t="shared" si="0"/>
        <v/>
      </c>
      <c r="D24" s="73">
        <f>'CONTRACTACIO 1r TR 2024'!D24+'CONTRACTACIO 2n TR 2024'!D24+'CONTRACTACIO 3r TR 2024'!D24+'CONTRACTACIO 4t TR 2024'!D24</f>
        <v>0</v>
      </c>
      <c r="E24" s="74">
        <f>'CONTRACTACIO 1r TR 2024'!E24+'CONTRACTACIO 2n TR 2024'!E24+'CONTRACTACIO 3r TR 2024'!E24+'CONTRACTACIO 4t TR 2024'!E24</f>
        <v>0</v>
      </c>
      <c r="F24" s="63" t="str">
        <f t="shared" si="1"/>
        <v/>
      </c>
      <c r="G24" s="77">
        <f>'CONTRACTACIO 1r TR 2024'!G24+'CONTRACTACIO 2n TR 2024'!G24+'CONTRACTACIO 3r TR 2024'!G24+'CONTRACTACIO 4t TR 2024'!G24</f>
        <v>0</v>
      </c>
      <c r="H24" s="62" t="str">
        <f t="shared" si="2"/>
        <v/>
      </c>
      <c r="I24" s="73">
        <f>'CONTRACTACIO 1r TR 2024'!I24+'CONTRACTACIO 2n TR 2024'!I24+'CONTRACTACIO 3r TR 2024'!I24+'CONTRACTACIO 4t TR 2024'!I24</f>
        <v>0</v>
      </c>
      <c r="J24" s="74">
        <f>'CONTRACTACIO 1r TR 2024'!J24+'CONTRACTACIO 2n TR 2024'!J24+'CONTRACTACIO 3r TR 2024'!J24+'CONTRACTACIO 4t TR 2024'!J24</f>
        <v>0</v>
      </c>
      <c r="K24" s="63" t="str">
        <f t="shared" si="3"/>
        <v/>
      </c>
      <c r="L24" s="77">
        <f>'CONTRACTACIO 1r TR 2024'!L24+'CONTRACTACIO 2n TR 2024'!L24+'CONTRACTACIO 3r TR 2024'!L24+'CONTRACTACIO 4t TR 2024'!L24</f>
        <v>0</v>
      </c>
      <c r="M24" s="62" t="str">
        <f t="shared" si="4"/>
        <v/>
      </c>
      <c r="N24" s="73">
        <f>'CONTRACTACIO 1r TR 2024'!N24+'CONTRACTACIO 2n TR 2024'!N24+'CONTRACTACIO 3r TR 2024'!N24+'CONTRACTACIO 4t TR 2024'!N24</f>
        <v>0</v>
      </c>
      <c r="O24" s="74">
        <f>'CONTRACTACIO 1r TR 2024'!O24+'CONTRACTACIO 2n TR 2024'!O24+'CONTRACTACIO 3r TR 2024'!O24+'CONTRACTACIO 4t TR 2024'!O24</f>
        <v>0</v>
      </c>
      <c r="P24" s="63" t="str">
        <f t="shared" si="5"/>
        <v/>
      </c>
      <c r="Q24" s="77">
        <f>'CONTRACTACIO 1r TR 2024'!Q24+'CONTRACTACIO 2n TR 2024'!Q24+'CONTRACTACIO 3r TR 2024'!Q24+'CONTRACTACIO 4t TR 2024'!Q24</f>
        <v>0</v>
      </c>
      <c r="R24" s="62" t="str">
        <f t="shared" si="6"/>
        <v/>
      </c>
      <c r="S24" s="73">
        <f>'CONTRACTACIO 1r TR 2024'!S24+'CONTRACTACIO 2n TR 2024'!S24+'CONTRACTACIO 3r TR 2024'!S24+'CONTRACTACIO 4t TR 2024'!S24</f>
        <v>0</v>
      </c>
      <c r="T24" s="74">
        <f>'CONTRACTACIO 1r TR 2024'!T24+'CONTRACTACIO 2n TR 2024'!T24+'CONTRACTACIO 3r TR 2024'!T24+'CONTRACTACIO 4t TR 2024'!T24</f>
        <v>0</v>
      </c>
      <c r="U24" s="63" t="str">
        <f t="shared" si="7"/>
        <v/>
      </c>
      <c r="V24" s="77">
        <f>'CONTRACTACIO 1r TR 2024'!AA24+'CONTRACTACIO 2n TR 2024'!AA24+'CONTRACTACIO 3r TR 2024'!AA24+'CONTRACTACIO 4t TR 2024'!AA24</f>
        <v>0</v>
      </c>
      <c r="W24" s="62" t="str">
        <f t="shared" si="8"/>
        <v/>
      </c>
      <c r="X24" s="73">
        <f>'CONTRACTACIO 1r TR 2024'!AC24+'CONTRACTACIO 2n TR 2024'!AC24+'CONTRACTACIO 3r TR 2024'!AC24+'CONTRACTACIO 4t TR 2024'!AC24</f>
        <v>0</v>
      </c>
      <c r="Y24" s="74">
        <f>'CONTRACTACIO 1r TR 2024'!AD24+'CONTRACTACIO 2n TR 2024'!AD24+'CONTRACTACIO 3r TR 2024'!AD24+'CONTRACTACIO 4t TR 2024'!AD24</f>
        <v>0</v>
      </c>
      <c r="Z24" s="63" t="str">
        <f t="shared" si="9"/>
        <v/>
      </c>
      <c r="AA24" s="77">
        <f>'CONTRACTACIO 1r TR 2024'!V24+'CONTRACTACIO 2n TR 2024'!V24+'CONTRACTACIO 3r TR 2024'!V24+'CONTRACTACIO 4t TR 2024'!V24</f>
        <v>0</v>
      </c>
      <c r="AB24" s="20" t="str">
        <f t="shared" si="10"/>
        <v/>
      </c>
      <c r="AC24" s="73">
        <f>'CONTRACTACIO 1r TR 2024'!X24+'CONTRACTACIO 2n TR 2024'!X24+'CONTRACTACIO 3r TR 2024'!X24+'CONTRACTACIO 4t TR 2024'!X24</f>
        <v>0</v>
      </c>
      <c r="AD24" s="74">
        <f>'CONTRACTACIO 1r TR 2024'!Y24+'CONTRACTACIO 2n TR 2024'!Y24+'CONTRACTACIO 3r TR 2024'!Y24+'CONTRACTACIO 4t TR 2024'!Y24</f>
        <v>0</v>
      </c>
      <c r="AE24" s="63" t="str">
        <f t="shared" si="11"/>
        <v/>
      </c>
    </row>
    <row r="25" spans="1:31" ht="33" customHeight="1" thickBot="1" x14ac:dyDescent="0.3">
      <c r="A25" s="78" t="s">
        <v>0</v>
      </c>
      <c r="B25" s="16">
        <f t="shared" ref="B25:AE25" si="12">SUM(B13:B24)</f>
        <v>5</v>
      </c>
      <c r="C25" s="17">
        <f t="shared" si="12"/>
        <v>1</v>
      </c>
      <c r="D25" s="18">
        <f t="shared" si="12"/>
        <v>17195.12</v>
      </c>
      <c r="E25" s="18">
        <f t="shared" si="12"/>
        <v>20806.099999999999</v>
      </c>
      <c r="F25" s="19">
        <f t="shared" si="12"/>
        <v>1</v>
      </c>
      <c r="G25" s="16">
        <f t="shared" si="12"/>
        <v>273</v>
      </c>
      <c r="H25" s="17">
        <f t="shared" si="12"/>
        <v>1</v>
      </c>
      <c r="I25" s="18">
        <f t="shared" si="12"/>
        <v>5732098.879999999</v>
      </c>
      <c r="J25" s="18">
        <f t="shared" si="12"/>
        <v>6929397.8199999994</v>
      </c>
      <c r="K25" s="19">
        <f t="shared" si="12"/>
        <v>1</v>
      </c>
      <c r="L25" s="16">
        <f t="shared" si="12"/>
        <v>302</v>
      </c>
      <c r="M25" s="17">
        <f t="shared" si="12"/>
        <v>1</v>
      </c>
      <c r="N25" s="18">
        <f t="shared" si="12"/>
        <v>4485018.3400000008</v>
      </c>
      <c r="O25" s="18">
        <f t="shared" si="12"/>
        <v>5426695.3599999994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18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 prorrogat per Decret d'Alcaldia S1/D/2023-648 de 22 de desembre, d'ajustaments i adequacions efectuats en el Pressupost 2023:                                                                                               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20" t="str">
        <f>'CONTRACTACIO 1r TR 2024'!A28:Q28</f>
        <v>https://bcnroc.ajuntament.barcelona.cat/jspui/bitstream/11703/128073/5/GM_pressupost-general_2023.pdf#page=269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14" t="s">
        <v>36</v>
      </c>
      <c r="B29" s="114"/>
      <c r="C29" s="114"/>
      <c r="D29" s="114"/>
      <c r="E29" s="114"/>
      <c r="F29" s="114"/>
      <c r="G29" s="114"/>
      <c r="H29" s="114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5" t="s">
        <v>10</v>
      </c>
      <c r="B31" s="148" t="s">
        <v>17</v>
      </c>
      <c r="C31" s="149"/>
      <c r="D31" s="149"/>
      <c r="E31" s="149"/>
      <c r="F31" s="150"/>
      <c r="G31" s="24"/>
      <c r="H31" s="47"/>
      <c r="I31" s="47"/>
      <c r="J31" s="154" t="s">
        <v>15</v>
      </c>
      <c r="K31" s="155"/>
      <c r="L31" s="148" t="s">
        <v>16</v>
      </c>
      <c r="M31" s="149"/>
      <c r="N31" s="149"/>
      <c r="O31" s="149"/>
      <c r="P31" s="150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46"/>
      <c r="B32" s="151"/>
      <c r="C32" s="152"/>
      <c r="D32" s="152"/>
      <c r="E32" s="152"/>
      <c r="F32" s="153"/>
      <c r="G32" s="24"/>
      <c r="J32" s="156"/>
      <c r="K32" s="157"/>
      <c r="L32" s="160"/>
      <c r="M32" s="161"/>
      <c r="N32" s="161"/>
      <c r="O32" s="161"/>
      <c r="P32" s="162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47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58"/>
      <c r="K33" s="159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12</v>
      </c>
      <c r="C34" s="8">
        <f t="shared" ref="C34:C40" si="14">IF(B34,B34/$B$46,"")</f>
        <v>2.0689655172413793E-2</v>
      </c>
      <c r="D34" s="10">
        <f t="shared" ref="D34:D43" si="15">D13+I13+N13+S13+X13+AC13</f>
        <v>6853777.7799999993</v>
      </c>
      <c r="E34" s="11">
        <f t="shared" ref="E34:E43" si="16">E13+J13+O13+T13+Y13+AD13</f>
        <v>8290782.1099999994</v>
      </c>
      <c r="F34" s="21">
        <f t="shared" ref="F34:F40" si="17">IF(E34,E34/$E$46,"")</f>
        <v>0.66985938258358357</v>
      </c>
      <c r="J34" s="143" t="s">
        <v>3</v>
      </c>
      <c r="K34" s="144"/>
      <c r="L34" s="54">
        <f>B25</f>
        <v>5</v>
      </c>
      <c r="M34" s="8">
        <f t="shared" ref="M34:M39" si="18">IF(L34,L34/$L$40,"")</f>
        <v>8.6206896551724137E-3</v>
      </c>
      <c r="N34" s="55">
        <f>D25</f>
        <v>17195.12</v>
      </c>
      <c r="O34" s="55">
        <f>E25</f>
        <v>20806.099999999999</v>
      </c>
      <c r="P34" s="56">
        <f t="shared" ref="P34:P39" si="19">IF(O34,O34/$O$40,"")</f>
        <v>1.6810430083745501E-3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39" t="s">
        <v>1</v>
      </c>
      <c r="K35" s="140"/>
      <c r="L35" s="57">
        <f>G25</f>
        <v>273</v>
      </c>
      <c r="M35" s="8">
        <f t="shared" si="18"/>
        <v>0.47068965517241379</v>
      </c>
      <c r="N35" s="58">
        <f>I25</f>
        <v>5732098.879999999</v>
      </c>
      <c r="O35" s="58">
        <f>J25</f>
        <v>6929397.8199999994</v>
      </c>
      <c r="P35" s="56">
        <f t="shared" si="19"/>
        <v>0.5598654124298571</v>
      </c>
    </row>
    <row r="36" spans="1:33" s="24" customFormat="1" ht="30" customHeight="1" x14ac:dyDescent="0.3">
      <c r="A36" s="41" t="s">
        <v>19</v>
      </c>
      <c r="B36" s="12">
        <f t="shared" si="13"/>
        <v>13</v>
      </c>
      <c r="C36" s="8">
        <f t="shared" si="14"/>
        <v>2.2413793103448276E-2</v>
      </c>
      <c r="D36" s="13">
        <f t="shared" si="15"/>
        <v>528671.21</v>
      </c>
      <c r="E36" s="14">
        <f t="shared" si="16"/>
        <v>639692.15999999992</v>
      </c>
      <c r="F36" s="21">
        <f t="shared" si="17"/>
        <v>5.1684363387661011E-2</v>
      </c>
      <c r="J36" s="139" t="s">
        <v>2</v>
      </c>
      <c r="K36" s="140"/>
      <c r="L36" s="57">
        <f>L25</f>
        <v>302</v>
      </c>
      <c r="M36" s="8">
        <f t="shared" si="18"/>
        <v>0.52068965517241383</v>
      </c>
      <c r="N36" s="58">
        <f>N25</f>
        <v>4485018.3400000008</v>
      </c>
      <c r="O36" s="58">
        <f>O25</f>
        <v>5426695.3599999994</v>
      </c>
      <c r="P36" s="56">
        <f t="shared" si="19"/>
        <v>0.43845354456176849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139" t="s">
        <v>34</v>
      </c>
      <c r="K37" s="140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139" t="s">
        <v>5</v>
      </c>
      <c r="K38" s="140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5</v>
      </c>
      <c r="C39" s="8">
        <f t="shared" si="14"/>
        <v>8.6206896551724137E-3</v>
      </c>
      <c r="D39" s="13">
        <f t="shared" si="15"/>
        <v>1962673.6600000001</v>
      </c>
      <c r="E39" s="22">
        <f t="shared" si="16"/>
        <v>2374835.13</v>
      </c>
      <c r="F39" s="21">
        <f t="shared" si="17"/>
        <v>0.19187642044058065</v>
      </c>
      <c r="G39" s="24"/>
      <c r="H39" s="24"/>
      <c r="I39" s="24"/>
      <c r="J39" s="139" t="s">
        <v>4</v>
      </c>
      <c r="K39" s="140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193</v>
      </c>
      <c r="C40" s="8">
        <f t="shared" si="14"/>
        <v>0.33275862068965517</v>
      </c>
      <c r="D40" s="13">
        <f t="shared" si="15"/>
        <v>443427.14</v>
      </c>
      <c r="E40" s="14">
        <f t="shared" si="16"/>
        <v>534300.24</v>
      </c>
      <c r="F40" s="21">
        <f t="shared" si="17"/>
        <v>4.316915149042079E-2</v>
      </c>
      <c r="G40" s="24"/>
      <c r="H40" s="24"/>
      <c r="I40" s="24"/>
      <c r="J40" s="141" t="s">
        <v>0</v>
      </c>
      <c r="K40" s="142"/>
      <c r="L40" s="79">
        <f>SUM(L34:L39)</f>
        <v>580</v>
      </c>
      <c r="M40" s="17">
        <f>SUM(M34:M39)</f>
        <v>1</v>
      </c>
      <c r="N40" s="80">
        <f>SUM(N34:N39)</f>
        <v>10234312.34</v>
      </c>
      <c r="O40" s="81">
        <f>SUM(O34:O39)</f>
        <v>12376899.279999997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353</v>
      </c>
      <c r="C41" s="8">
        <f>IF(B41,B41/$B$46,"")</f>
        <v>0.60862068965517246</v>
      </c>
      <c r="D41" s="13">
        <f t="shared" si="15"/>
        <v>440964.20999999996</v>
      </c>
      <c r="E41" s="14">
        <f t="shared" si="16"/>
        <v>532491.30000000005</v>
      </c>
      <c r="F41" s="21">
        <f>IF(E41,E41/$E$46,"")</f>
        <v>4.3022996952108997E-2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4</v>
      </c>
      <c r="C44" s="8">
        <f>IF(B44,B44/$B$46,"")</f>
        <v>6.8965517241379309E-3</v>
      </c>
      <c r="D44" s="13">
        <f t="shared" ref="D44" si="21">D23+I23+N23+S23+X23+AC23</f>
        <v>4798.34</v>
      </c>
      <c r="E44" s="14">
        <f t="shared" ref="E44" si="22">E23+J23+O23+T23+Y23+AD23</f>
        <v>4798.34</v>
      </c>
      <c r="F44" s="21">
        <f>IF(E44,E44/$E$46,"")</f>
        <v>3.8768514564497614E-4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580</v>
      </c>
      <c r="C46" s="17">
        <f>SUM(C34:C45)</f>
        <v>1</v>
      </c>
      <c r="D46" s="18">
        <f>SUM(D34:D45)</f>
        <v>10234312.34</v>
      </c>
      <c r="E46" s="18">
        <f>SUM(E34:E45)</f>
        <v>12376899.279999999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8" ma:contentTypeDescription="Crear nuevo documento." ma:contentTypeScope="" ma:versionID="df6c8151b2666437b2fa8e9fadb6c62b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c8a3f33d32cd98e40340a8aa852311ca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11B97-E89E-46E0-BF03-1C60A3F69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258EBE-1F2A-4673-B3F3-F7B8CAEC4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2024-05-30T07:29:30Z</dcterms:modified>
</cp:coreProperties>
</file>