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543" windowHeight="9343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 s="1"/>
  <c r="D44" i="6"/>
  <c r="B44" i="6"/>
  <c r="C44" i="6" s="1"/>
  <c r="E44" i="5"/>
  <c r="F44" i="5" s="1"/>
  <c r="D44" i="5"/>
  <c r="B44" i="5"/>
  <c r="C44" i="5" s="1"/>
  <c r="E44" i="4"/>
  <c r="F44" i="4" s="1"/>
  <c r="D44" i="4"/>
  <c r="B44" i="4"/>
  <c r="C44" i="4" s="1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 s="1"/>
  <c r="AC23" i="7"/>
  <c r="AA23" i="7"/>
  <c r="AB23" i="7" s="1"/>
  <c r="Y23" i="7"/>
  <c r="Z23" i="7"/>
  <c r="X23" i="7"/>
  <c r="V23" i="7"/>
  <c r="W23" i="7" s="1"/>
  <c r="T23" i="7"/>
  <c r="U23" i="7"/>
  <c r="S23" i="7"/>
  <c r="Q23" i="7"/>
  <c r="R23" i="7" s="1"/>
  <c r="O23" i="7"/>
  <c r="N23" i="7"/>
  <c r="L23" i="7"/>
  <c r="M23" i="7" s="1"/>
  <c r="J23" i="7"/>
  <c r="K23" i="7" s="1"/>
  <c r="I23" i="7"/>
  <c r="G23" i="7"/>
  <c r="H23" i="7" s="1"/>
  <c r="E23" i="7"/>
  <c r="F23" i="7" s="1"/>
  <c r="D23" i="7"/>
  <c r="D44" i="7" s="1"/>
  <c r="B23" i="7"/>
  <c r="C23" i="7" s="1"/>
  <c r="B8" i="7"/>
  <c r="B8" i="6"/>
  <c r="B8" i="5"/>
  <c r="B8" i="4"/>
  <c r="AD22" i="7"/>
  <c r="AE22" i="7"/>
  <c r="AC22" i="7"/>
  <c r="AA22" i="7"/>
  <c r="AB22" i="7" s="1"/>
  <c r="Y22" i="7"/>
  <c r="Z22" i="7" s="1"/>
  <c r="X22" i="7"/>
  <c r="V22" i="7"/>
  <c r="W22" i="7" s="1"/>
  <c r="T22" i="7"/>
  <c r="U22" i="7" s="1"/>
  <c r="S22" i="7"/>
  <c r="Q22" i="7"/>
  <c r="R22" i="7"/>
  <c r="O22" i="7"/>
  <c r="P22" i="7" s="1"/>
  <c r="N22" i="7"/>
  <c r="L22" i="7"/>
  <c r="M22" i="7" s="1"/>
  <c r="J22" i="7"/>
  <c r="I22" i="7"/>
  <c r="G22" i="7"/>
  <c r="E22" i="7"/>
  <c r="D22" i="7"/>
  <c r="B22" i="7"/>
  <c r="C22" i="7" s="1"/>
  <c r="E43" i="6"/>
  <c r="F43" i="6" s="1"/>
  <c r="D43" i="6"/>
  <c r="B43" i="6"/>
  <c r="C43" i="6" s="1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F43" i="4" s="1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AE22" i="1"/>
  <c r="AB22" i="1"/>
  <c r="Z22" i="1"/>
  <c r="W22" i="1"/>
  <c r="U22" i="1"/>
  <c r="R22" i="1"/>
  <c r="P22" i="1"/>
  <c r="M22" i="1"/>
  <c r="B25" i="1"/>
  <c r="L34" i="1" s="1"/>
  <c r="B16" i="7"/>
  <c r="D16" i="7"/>
  <c r="J24" i="7"/>
  <c r="E24" i="7"/>
  <c r="O24" i="7"/>
  <c r="P24" i="7"/>
  <c r="T24" i="7"/>
  <c r="U24" i="7" s="1"/>
  <c r="Y24" i="7"/>
  <c r="Z24" i="7" s="1"/>
  <c r="AD24" i="7"/>
  <c r="AE24" i="7" s="1"/>
  <c r="E13" i="7"/>
  <c r="J13" i="7"/>
  <c r="O13" i="7"/>
  <c r="T13" i="7"/>
  <c r="U13" i="7" s="1"/>
  <c r="Y13" i="7"/>
  <c r="Z13" i="7" s="1"/>
  <c r="AD13" i="7"/>
  <c r="AE13" i="7" s="1"/>
  <c r="E20" i="7"/>
  <c r="J20" i="7"/>
  <c r="O20" i="7"/>
  <c r="AD20" i="7"/>
  <c r="AE20" i="7" s="1"/>
  <c r="T20" i="7"/>
  <c r="U20" i="7"/>
  <c r="Y20" i="7"/>
  <c r="E21" i="7"/>
  <c r="J21" i="7"/>
  <c r="K21" i="7" s="1"/>
  <c r="O21" i="7"/>
  <c r="AD21" i="7"/>
  <c r="T21" i="7"/>
  <c r="U21" i="7" s="1"/>
  <c r="Y21" i="7"/>
  <c r="J14" i="7"/>
  <c r="O14" i="7"/>
  <c r="E14" i="7"/>
  <c r="T14" i="7"/>
  <c r="U14" i="7"/>
  <c r="Y14" i="7"/>
  <c r="AD14" i="7"/>
  <c r="AE14" i="7"/>
  <c r="J15" i="7"/>
  <c r="O15" i="7"/>
  <c r="E15" i="7"/>
  <c r="T15" i="7"/>
  <c r="U15" i="7" s="1"/>
  <c r="Y15" i="7"/>
  <c r="Z15" i="7" s="1"/>
  <c r="AD15" i="7"/>
  <c r="AE15" i="7" s="1"/>
  <c r="J16" i="7"/>
  <c r="O16" i="7"/>
  <c r="E16" i="7"/>
  <c r="F16" i="7" s="1"/>
  <c r="T16" i="7"/>
  <c r="U16" i="7" s="1"/>
  <c r="Y16" i="7"/>
  <c r="AD16" i="7"/>
  <c r="AE16" i="7" s="1"/>
  <c r="J17" i="7"/>
  <c r="K17" i="7" s="1"/>
  <c r="O17" i="7"/>
  <c r="E17" i="7"/>
  <c r="F17" i="7" s="1"/>
  <c r="T17" i="7"/>
  <c r="U17" i="7" s="1"/>
  <c r="Y17" i="7"/>
  <c r="Z17" i="7" s="1"/>
  <c r="AD17" i="7"/>
  <c r="J18" i="7"/>
  <c r="O18" i="7"/>
  <c r="AD18" i="7"/>
  <c r="AE18" i="7" s="1"/>
  <c r="E18" i="7"/>
  <c r="T18" i="7"/>
  <c r="Y18" i="7"/>
  <c r="Z18" i="7" s="1"/>
  <c r="J19" i="7"/>
  <c r="O19" i="7"/>
  <c r="AD19" i="7"/>
  <c r="AE19" i="7" s="1"/>
  <c r="E19" i="7"/>
  <c r="T19" i="7"/>
  <c r="U19" i="7"/>
  <c r="Y19" i="7"/>
  <c r="Z19" i="7" s="1"/>
  <c r="I24" i="7"/>
  <c r="D24" i="7"/>
  <c r="N24" i="7"/>
  <c r="D45" i="7" s="1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D38" i="7" s="1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 s="1"/>
  <c r="Q24" i="7"/>
  <c r="R24" i="7" s="1"/>
  <c r="V24" i="7"/>
  <c r="W24" i="7" s="1"/>
  <c r="AA24" i="7"/>
  <c r="AB24" i="7" s="1"/>
  <c r="G16" i="7"/>
  <c r="L16" i="7"/>
  <c r="M16" i="7" s="1"/>
  <c r="Q16" i="7"/>
  <c r="V16" i="7"/>
  <c r="W16" i="7" s="1"/>
  <c r="AA16" i="7"/>
  <c r="AB16" i="7" s="1"/>
  <c r="B13" i="7"/>
  <c r="G13" i="7"/>
  <c r="L13" i="7"/>
  <c r="Q13" i="7"/>
  <c r="V13" i="7"/>
  <c r="W13" i="7" s="1"/>
  <c r="AA13" i="7"/>
  <c r="AB13" i="7" s="1"/>
  <c r="B20" i="7"/>
  <c r="G20" i="7"/>
  <c r="L20" i="7"/>
  <c r="AA20" i="7"/>
  <c r="Q20" i="7"/>
  <c r="R20" i="7" s="1"/>
  <c r="V20" i="7"/>
  <c r="W20" i="7" s="1"/>
  <c r="B21" i="7"/>
  <c r="C21" i="7" s="1"/>
  <c r="G21" i="7"/>
  <c r="H21" i="7" s="1"/>
  <c r="L21" i="7"/>
  <c r="M21" i="7" s="1"/>
  <c r="AA21" i="7"/>
  <c r="AB21" i="7" s="1"/>
  <c r="Q21" i="7"/>
  <c r="R21" i="7" s="1"/>
  <c r="V21" i="7"/>
  <c r="W21" i="7" s="1"/>
  <c r="G14" i="7"/>
  <c r="L14" i="7"/>
  <c r="B14" i="7"/>
  <c r="Q14" i="7"/>
  <c r="R14" i="7" s="1"/>
  <c r="V14" i="7"/>
  <c r="W14" i="7"/>
  <c r="AA14" i="7"/>
  <c r="AB14" i="7" s="1"/>
  <c r="G15" i="7"/>
  <c r="L15" i="7"/>
  <c r="B15" i="7"/>
  <c r="Q15" i="7"/>
  <c r="R15" i="7" s="1"/>
  <c r="V15" i="7"/>
  <c r="W15" i="7"/>
  <c r="AA15" i="7"/>
  <c r="AB15" i="7" s="1"/>
  <c r="G17" i="7"/>
  <c r="H17" i="7" s="1"/>
  <c r="L17" i="7"/>
  <c r="M17" i="7" s="1"/>
  <c r="B17" i="7"/>
  <c r="C17" i="7" s="1"/>
  <c r="Q17" i="7"/>
  <c r="V17" i="7"/>
  <c r="W17" i="7" s="1"/>
  <c r="AA17" i="7"/>
  <c r="AB17" i="7" s="1"/>
  <c r="G18" i="7"/>
  <c r="L18" i="7"/>
  <c r="AA18" i="7"/>
  <c r="AB18" i="7" s="1"/>
  <c r="B18" i="7"/>
  <c r="Q18" i="7"/>
  <c r="R18" i="7" s="1"/>
  <c r="V18" i="7"/>
  <c r="W18" i="7" s="1"/>
  <c r="G19" i="7"/>
  <c r="L19" i="7"/>
  <c r="AA19" i="7"/>
  <c r="B19" i="7"/>
  <c r="Q19" i="7"/>
  <c r="R19" i="7" s="1"/>
  <c r="V19" i="7"/>
  <c r="W19" i="7"/>
  <c r="U18" i="7"/>
  <c r="J25" i="6"/>
  <c r="K20" i="6"/>
  <c r="E25" i="6"/>
  <c r="O25" i="6"/>
  <c r="O36" i="6"/>
  <c r="Y25" i="6"/>
  <c r="O38" i="6" s="1"/>
  <c r="T25" i="6"/>
  <c r="O37" i="6" s="1"/>
  <c r="AD25" i="6"/>
  <c r="O39" i="6" s="1"/>
  <c r="P39" i="6" s="1"/>
  <c r="I25" i="6"/>
  <c r="N35" i="6" s="1"/>
  <c r="D25" i="6"/>
  <c r="N34" i="6"/>
  <c r="N25" i="6"/>
  <c r="N36" i="6" s="1"/>
  <c r="X25" i="6"/>
  <c r="N38" i="6"/>
  <c r="S25" i="6"/>
  <c r="N37" i="6" s="1"/>
  <c r="AC25" i="6"/>
  <c r="N39" i="6"/>
  <c r="G25" i="6"/>
  <c r="L35" i="6" s="1"/>
  <c r="M35" i="6" s="1"/>
  <c r="H15" i="6"/>
  <c r="B25" i="6"/>
  <c r="L25" i="6"/>
  <c r="L36" i="6" s="1"/>
  <c r="M36" i="6" s="1"/>
  <c r="V25" i="6"/>
  <c r="L38" i="6" s="1"/>
  <c r="Q25" i="6"/>
  <c r="L37" i="6"/>
  <c r="M37" i="6" s="1"/>
  <c r="AA25" i="6"/>
  <c r="L39" i="6" s="1"/>
  <c r="M39" i="6" s="1"/>
  <c r="E45" i="6"/>
  <c r="E34" i="6"/>
  <c r="E35" i="6"/>
  <c r="F35" i="6" s="1"/>
  <c r="E36" i="6"/>
  <c r="E37" i="6"/>
  <c r="E38" i="6"/>
  <c r="F38" i="6"/>
  <c r="E39" i="6"/>
  <c r="E40" i="6"/>
  <c r="E41" i="6"/>
  <c r="F41" i="6" s="1"/>
  <c r="E42" i="6"/>
  <c r="F42" i="6" s="1"/>
  <c r="D45" i="6"/>
  <c r="D34" i="6"/>
  <c r="D35" i="6"/>
  <c r="D36" i="6"/>
  <c r="D37" i="6"/>
  <c r="D38" i="6"/>
  <c r="D39" i="6"/>
  <c r="D40" i="6"/>
  <c r="D41" i="6"/>
  <c r="D42" i="6"/>
  <c r="B45" i="6"/>
  <c r="C45" i="6" s="1"/>
  <c r="B42" i="6"/>
  <c r="C42" i="6" s="1"/>
  <c r="B34" i="6"/>
  <c r="B35" i="6"/>
  <c r="B36" i="6"/>
  <c r="B37" i="6"/>
  <c r="B38" i="6"/>
  <c r="C38" i="6" s="1"/>
  <c r="B39" i="6"/>
  <c r="C39" i="6" s="1"/>
  <c r="B40" i="6"/>
  <c r="C40" i="6" s="1"/>
  <c r="B41" i="6"/>
  <c r="C41" i="6" s="1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 s="1"/>
  <c r="AA25" i="5"/>
  <c r="L39" i="5" s="1"/>
  <c r="M39" i="5" s="1"/>
  <c r="E25" i="5"/>
  <c r="O34" i="5" s="1"/>
  <c r="J25" i="5"/>
  <c r="O35" i="5" s="1"/>
  <c r="P35" i="5" s="1"/>
  <c r="O25" i="5"/>
  <c r="O36" i="5" s="1"/>
  <c r="P36" i="5" s="1"/>
  <c r="T25" i="5"/>
  <c r="O37" i="5" s="1"/>
  <c r="P37" i="5" s="1"/>
  <c r="Y25" i="5"/>
  <c r="Z18" i="5"/>
  <c r="D25" i="5"/>
  <c r="N34" i="5" s="1"/>
  <c r="I25" i="5"/>
  <c r="N35" i="5" s="1"/>
  <c r="N25" i="5"/>
  <c r="N36" i="5" s="1"/>
  <c r="S25" i="5"/>
  <c r="N37" i="5" s="1"/>
  <c r="X25" i="5"/>
  <c r="N38" i="5" s="1"/>
  <c r="B25" i="5"/>
  <c r="L34" i="5" s="1"/>
  <c r="G25" i="5"/>
  <c r="L35" i="5" s="1"/>
  <c r="M35" i="5" s="1"/>
  <c r="L25" i="5"/>
  <c r="L36" i="5" s="1"/>
  <c r="M36" i="5" s="1"/>
  <c r="Q25" i="5"/>
  <c r="L37" i="5" s="1"/>
  <c r="M37" i="5" s="1"/>
  <c r="V25" i="5"/>
  <c r="L38" i="5" s="1"/>
  <c r="E34" i="5"/>
  <c r="F34" i="5" s="1"/>
  <c r="E35" i="5"/>
  <c r="F35" i="5" s="1"/>
  <c r="E36" i="5"/>
  <c r="F36" i="5" s="1"/>
  <c r="E41" i="5"/>
  <c r="F41" i="5" s="1"/>
  <c r="E42" i="5"/>
  <c r="E39" i="5"/>
  <c r="F39" i="5" s="1"/>
  <c r="E40" i="5"/>
  <c r="E45" i="5"/>
  <c r="E37" i="5"/>
  <c r="F37" i="5" s="1"/>
  <c r="E38" i="5"/>
  <c r="F38" i="5" s="1"/>
  <c r="D34" i="5"/>
  <c r="D35" i="5"/>
  <c r="D36" i="5"/>
  <c r="D41" i="5"/>
  <c r="D42" i="5"/>
  <c r="D39" i="5"/>
  <c r="D40" i="5"/>
  <c r="D45" i="5"/>
  <c r="D37" i="5"/>
  <c r="D38" i="5"/>
  <c r="B34" i="5"/>
  <c r="C34" i="5" s="1"/>
  <c r="B35" i="5"/>
  <c r="C35" i="5" s="1"/>
  <c r="B36" i="5"/>
  <c r="B41" i="5"/>
  <c r="C41" i="5" s="1"/>
  <c r="B42" i="5"/>
  <c r="C42" i="5" s="1"/>
  <c r="B45" i="5"/>
  <c r="B39" i="5"/>
  <c r="C39" i="5" s="1"/>
  <c r="B40" i="5"/>
  <c r="C40" i="5" s="1"/>
  <c r="B37" i="5"/>
  <c r="B38" i="5"/>
  <c r="C38" i="5" s="1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F38" i="4" s="1"/>
  <c r="E39" i="4"/>
  <c r="E40" i="4"/>
  <c r="E41" i="4"/>
  <c r="E42" i="4"/>
  <c r="F42" i="4" s="1"/>
  <c r="D45" i="4"/>
  <c r="B45" i="4"/>
  <c r="B42" i="4"/>
  <c r="C42" i="4" s="1"/>
  <c r="B34" i="4"/>
  <c r="B35" i="4"/>
  <c r="B36" i="4"/>
  <c r="B37" i="4"/>
  <c r="B38" i="4"/>
  <c r="C38" i="4" s="1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18" i="4"/>
  <c r="Z19" i="4"/>
  <c r="Y25" i="4"/>
  <c r="O38" i="4" s="1"/>
  <c r="P38" i="4" s="1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O37" i="4" s="1"/>
  <c r="P37" i="4" s="1"/>
  <c r="U13" i="4"/>
  <c r="U14" i="4"/>
  <c r="U15" i="4"/>
  <c r="U16" i="4"/>
  <c r="U17" i="4"/>
  <c r="U18" i="4"/>
  <c r="U19" i="4"/>
  <c r="U20" i="4"/>
  <c r="U21" i="4"/>
  <c r="U24" i="4"/>
  <c r="S25" i="4"/>
  <c r="N37" i="4" s="1"/>
  <c r="Q25" i="4"/>
  <c r="R13" i="4"/>
  <c r="R14" i="4"/>
  <c r="R15" i="4"/>
  <c r="R16" i="4"/>
  <c r="R17" i="4"/>
  <c r="R18" i="4"/>
  <c r="R19" i="4"/>
  <c r="R20" i="4"/>
  <c r="R21" i="4"/>
  <c r="R24" i="4"/>
  <c r="O25" i="4"/>
  <c r="P14" i="4" s="1"/>
  <c r="P19" i="4"/>
  <c r="P17" i="4"/>
  <c r="P24" i="4"/>
  <c r="N25" i="4"/>
  <c r="N36" i="4" s="1"/>
  <c r="L25" i="4"/>
  <c r="L36" i="4" s="1"/>
  <c r="M19" i="4"/>
  <c r="M15" i="4"/>
  <c r="M16" i="4"/>
  <c r="M17" i="4"/>
  <c r="M18" i="4"/>
  <c r="M21" i="4"/>
  <c r="M24" i="4"/>
  <c r="J25" i="4"/>
  <c r="K24" i="4" s="1"/>
  <c r="K17" i="4"/>
  <c r="I25" i="4"/>
  <c r="N35" i="4" s="1"/>
  <c r="G25" i="4"/>
  <c r="L35" i="4" s="1"/>
  <c r="H16" i="4"/>
  <c r="H17" i="4"/>
  <c r="H21" i="4"/>
  <c r="E25" i="4"/>
  <c r="O34" i="4" s="1"/>
  <c r="F13" i="4"/>
  <c r="F16" i="4"/>
  <c r="F17" i="4"/>
  <c r="F21" i="4"/>
  <c r="D25" i="4"/>
  <c r="N34" i="4" s="1"/>
  <c r="B25" i="4"/>
  <c r="L34" i="4" s="1"/>
  <c r="C16" i="4"/>
  <c r="C17" i="4"/>
  <c r="C21" i="4"/>
  <c r="D34" i="4"/>
  <c r="D35" i="4"/>
  <c r="D36" i="4"/>
  <c r="D37" i="4"/>
  <c r="D38" i="4"/>
  <c r="D39" i="4"/>
  <c r="D40" i="4"/>
  <c r="D41" i="4"/>
  <c r="D42" i="4"/>
  <c r="J25" i="1"/>
  <c r="O35" i="1" s="1"/>
  <c r="O25" i="1"/>
  <c r="O36" i="1" s="1"/>
  <c r="E25" i="1"/>
  <c r="Y25" i="1"/>
  <c r="O38" i="1"/>
  <c r="P38" i="1" s="1"/>
  <c r="I25" i="1"/>
  <c r="N35" i="1" s="1"/>
  <c r="N25" i="1"/>
  <c r="N36" i="1" s="1"/>
  <c r="D25" i="1"/>
  <c r="N34" i="1" s="1"/>
  <c r="X25" i="1"/>
  <c r="N38" i="1"/>
  <c r="G25" i="1"/>
  <c r="L35" i="1" s="1"/>
  <c r="L25" i="1"/>
  <c r="M18" i="1" s="1"/>
  <c r="V25" i="1"/>
  <c r="L38" i="1" s="1"/>
  <c r="M38" i="1" s="1"/>
  <c r="Q25" i="1"/>
  <c r="L37" i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18" i="1"/>
  <c r="P17" i="1"/>
  <c r="P14" i="1"/>
  <c r="M24" i="1"/>
  <c r="M21" i="1"/>
  <c r="M17" i="1"/>
  <c r="M16" i="1"/>
  <c r="M14" i="1"/>
  <c r="K17" i="1"/>
  <c r="K16" i="1"/>
  <c r="H21" i="1"/>
  <c r="H17" i="1"/>
  <c r="C24" i="1"/>
  <c r="C21" i="1"/>
  <c r="C18" i="1"/>
  <c r="C17" i="1"/>
  <c r="C16" i="1"/>
  <c r="C14" i="1"/>
  <c r="E45" i="1"/>
  <c r="E42" i="1"/>
  <c r="F42" i="1" s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 s="1"/>
  <c r="B39" i="1"/>
  <c r="B40" i="1"/>
  <c r="AE13" i="1"/>
  <c r="AD25" i="1"/>
  <c r="O39" i="1" s="1"/>
  <c r="P39" i="1" s="1"/>
  <c r="AE16" i="1"/>
  <c r="AC25" i="1"/>
  <c r="N39" i="1" s="1"/>
  <c r="AB13" i="1"/>
  <c r="AA25" i="1"/>
  <c r="L39" i="1" s="1"/>
  <c r="M39" i="1" s="1"/>
  <c r="Z13" i="1"/>
  <c r="W13" i="1"/>
  <c r="U13" i="1"/>
  <c r="U14" i="1"/>
  <c r="U15" i="1"/>
  <c r="U16" i="1"/>
  <c r="U17" i="1"/>
  <c r="U18" i="1"/>
  <c r="U19" i="1"/>
  <c r="U20" i="1"/>
  <c r="U21" i="1"/>
  <c r="T25" i="1"/>
  <c r="O37" i="1"/>
  <c r="P37" i="1" s="1"/>
  <c r="S25" i="1"/>
  <c r="N37" i="1" s="1"/>
  <c r="R13" i="1"/>
  <c r="P13" i="1"/>
  <c r="F14" i="1"/>
  <c r="F15" i="1"/>
  <c r="F16" i="1"/>
  <c r="F17" i="1"/>
  <c r="F18" i="1"/>
  <c r="F19" i="1"/>
  <c r="F21" i="1"/>
  <c r="P16" i="1"/>
  <c r="P16" i="5"/>
  <c r="P16" i="4"/>
  <c r="L37" i="4"/>
  <c r="F22" i="1"/>
  <c r="F23" i="1"/>
  <c r="F24" i="1"/>
  <c r="C22" i="1"/>
  <c r="C23" i="1"/>
  <c r="O34" i="6"/>
  <c r="P34" i="6" s="1"/>
  <c r="F22" i="6"/>
  <c r="L34" i="6"/>
  <c r="M34" i="6" s="1"/>
  <c r="C22" i="6"/>
  <c r="H20" i="6"/>
  <c r="H19" i="6"/>
  <c r="M18" i="6"/>
  <c r="M13" i="6"/>
  <c r="P19" i="6"/>
  <c r="P14" i="6"/>
  <c r="Z21" i="6"/>
  <c r="H22" i="6"/>
  <c r="O35" i="6"/>
  <c r="P35" i="6" s="1"/>
  <c r="K22" i="6"/>
  <c r="M13" i="5"/>
  <c r="H22" i="5"/>
  <c r="O38" i="5"/>
  <c r="P38" i="5" s="1"/>
  <c r="K22" i="5"/>
  <c r="M14" i="4"/>
  <c r="P21" i="4"/>
  <c r="H19" i="4"/>
  <c r="H22" i="4"/>
  <c r="K13" i="4"/>
  <c r="K22" i="4"/>
  <c r="Z21" i="4"/>
  <c r="F20" i="1"/>
  <c r="O34" i="1"/>
  <c r="F13" i="1"/>
  <c r="K21" i="1"/>
  <c r="H16" i="1"/>
  <c r="C42" i="1"/>
  <c r="Z18" i="6"/>
  <c r="C20" i="6"/>
  <c r="C13" i="6"/>
  <c r="F14" i="6"/>
  <c r="F25" i="6" s="1"/>
  <c r="K15" i="6"/>
  <c r="R16" i="6"/>
  <c r="U16" i="6"/>
  <c r="U13" i="6"/>
  <c r="H18" i="6"/>
  <c r="H13" i="6"/>
  <c r="H24" i="6"/>
  <c r="H14" i="6"/>
  <c r="K19" i="6"/>
  <c r="K14" i="6"/>
  <c r="K18" i="6"/>
  <c r="K21" i="6"/>
  <c r="K13" i="6"/>
  <c r="F13" i="6"/>
  <c r="W19" i="6"/>
  <c r="W18" i="6"/>
  <c r="K24" i="6"/>
  <c r="E46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R16" i="5"/>
  <c r="H13" i="5"/>
  <c r="H20" i="5"/>
  <c r="K19" i="5"/>
  <c r="K20" i="5"/>
  <c r="C14" i="5"/>
  <c r="C13" i="5"/>
  <c r="B46" i="5"/>
  <c r="F43" i="5"/>
  <c r="AE21" i="5"/>
  <c r="AE20" i="5"/>
  <c r="C20" i="5"/>
  <c r="F21" i="5"/>
  <c r="F20" i="5"/>
  <c r="P21" i="5"/>
  <c r="Z20" i="7"/>
  <c r="P15" i="4"/>
  <c r="H15" i="4"/>
  <c r="H18" i="4"/>
  <c r="H14" i="4"/>
  <c r="K15" i="4"/>
  <c r="K14" i="4"/>
  <c r="K18" i="4"/>
  <c r="C15" i="4"/>
  <c r="F15" i="4"/>
  <c r="P13" i="4"/>
  <c r="P18" i="4"/>
  <c r="H24" i="4"/>
  <c r="K19" i="4"/>
  <c r="K20" i="4"/>
  <c r="K21" i="4"/>
  <c r="H20" i="4"/>
  <c r="W17" i="4"/>
  <c r="Z17" i="4"/>
  <c r="H13" i="4"/>
  <c r="M13" i="4"/>
  <c r="W20" i="4"/>
  <c r="M20" i="4"/>
  <c r="O36" i="4"/>
  <c r="P20" i="4"/>
  <c r="Z14" i="7"/>
  <c r="AA25" i="7"/>
  <c r="L38" i="7" s="1"/>
  <c r="M38" i="7" s="1"/>
  <c r="R17" i="7"/>
  <c r="F38" i="1"/>
  <c r="P17" i="7"/>
  <c r="P16" i="7"/>
  <c r="Z16" i="7"/>
  <c r="F37" i="1"/>
  <c r="F44" i="1"/>
  <c r="C44" i="1"/>
  <c r="F22" i="7"/>
  <c r="C36" i="6"/>
  <c r="C43" i="5"/>
  <c r="C37" i="1"/>
  <c r="F37" i="6"/>
  <c r="C37" i="6"/>
  <c r="F40" i="6"/>
  <c r="F36" i="6"/>
  <c r="C35" i="6"/>
  <c r="P37" i="6"/>
  <c r="F45" i="6"/>
  <c r="C34" i="6"/>
  <c r="F34" i="6"/>
  <c r="F39" i="6"/>
  <c r="AB19" i="7"/>
  <c r="P36" i="6"/>
  <c r="C45" i="5"/>
  <c r="F45" i="5"/>
  <c r="M38" i="5"/>
  <c r="R16" i="7"/>
  <c r="C36" i="5"/>
  <c r="C37" i="5"/>
  <c r="F40" i="5"/>
  <c r="F21" i="7"/>
  <c r="F42" i="5"/>
  <c r="AE17" i="7"/>
  <c r="AB20" i="7"/>
  <c r="R13" i="7"/>
  <c r="M37" i="4"/>
  <c r="K16" i="4" l="1"/>
  <c r="P14" i="7"/>
  <c r="O35" i="4"/>
  <c r="B37" i="7"/>
  <c r="C36" i="4"/>
  <c r="C14" i="4"/>
  <c r="C20" i="4"/>
  <c r="C19" i="4"/>
  <c r="C13" i="4"/>
  <c r="C18" i="4"/>
  <c r="C24" i="4"/>
  <c r="F24" i="4"/>
  <c r="F18" i="4"/>
  <c r="F20" i="4"/>
  <c r="F19" i="4"/>
  <c r="F14" i="4"/>
  <c r="C16" i="7"/>
  <c r="H25" i="5"/>
  <c r="Q25" i="7"/>
  <c r="L37" i="7" s="1"/>
  <c r="M37" i="7" s="1"/>
  <c r="P25" i="4"/>
  <c r="H24" i="1"/>
  <c r="H22" i="1"/>
  <c r="D37" i="7"/>
  <c r="T25" i="7"/>
  <c r="O37" i="7" s="1"/>
  <c r="P37" i="7" s="1"/>
  <c r="N40" i="5"/>
  <c r="H19" i="1"/>
  <c r="D43" i="7"/>
  <c r="C25" i="5"/>
  <c r="F46" i="5"/>
  <c r="B36" i="7"/>
  <c r="H25" i="6"/>
  <c r="U25" i="4"/>
  <c r="B46" i="4"/>
  <c r="C45" i="4" s="1"/>
  <c r="P15" i="1"/>
  <c r="K24" i="1"/>
  <c r="K22" i="1"/>
  <c r="K20" i="1"/>
  <c r="P19" i="1"/>
  <c r="P20" i="1"/>
  <c r="D41" i="7"/>
  <c r="M20" i="1"/>
  <c r="D39" i="7"/>
  <c r="M15" i="1"/>
  <c r="M19" i="1"/>
  <c r="L36" i="1"/>
  <c r="L40" i="1" s="1"/>
  <c r="M34" i="1" s="1"/>
  <c r="M13" i="1"/>
  <c r="H18" i="1"/>
  <c r="H20" i="1"/>
  <c r="B43" i="7"/>
  <c r="K13" i="1"/>
  <c r="K18" i="1"/>
  <c r="K19" i="1"/>
  <c r="K14" i="1"/>
  <c r="K15" i="1"/>
  <c r="H14" i="1"/>
  <c r="H15" i="1"/>
  <c r="H13" i="1"/>
  <c r="D46" i="1"/>
  <c r="E46" i="1"/>
  <c r="F45" i="1" s="1"/>
  <c r="E25" i="7"/>
  <c r="C15" i="1"/>
  <c r="C19" i="1"/>
  <c r="C20" i="1"/>
  <c r="C13" i="1"/>
  <c r="C46" i="6"/>
  <c r="W25" i="4"/>
  <c r="E35" i="7"/>
  <c r="O25" i="7"/>
  <c r="P20" i="7" s="1"/>
  <c r="B39" i="7"/>
  <c r="B46" i="6"/>
  <c r="C25" i="6"/>
  <c r="B46" i="1"/>
  <c r="C39" i="1" s="1"/>
  <c r="N40" i="1"/>
  <c r="B34" i="7"/>
  <c r="D25" i="7"/>
  <c r="N34" i="7" s="1"/>
  <c r="D36" i="7"/>
  <c r="D35" i="7"/>
  <c r="E40" i="7"/>
  <c r="Y25" i="7"/>
  <c r="O39" i="7" s="1"/>
  <c r="P39" i="7" s="1"/>
  <c r="Z21" i="7"/>
  <c r="E41" i="7"/>
  <c r="P23" i="7"/>
  <c r="E44" i="7"/>
  <c r="F44" i="7" s="1"/>
  <c r="E36" i="7"/>
  <c r="E34" i="7"/>
  <c r="R25" i="1"/>
  <c r="D46" i="5"/>
  <c r="B45" i="7"/>
  <c r="D40" i="7"/>
  <c r="S25" i="7"/>
  <c r="N37" i="7" s="1"/>
  <c r="X25" i="7"/>
  <c r="N39" i="7" s="1"/>
  <c r="I25" i="7"/>
  <c r="N35" i="7" s="1"/>
  <c r="D34" i="7"/>
  <c r="E37" i="7"/>
  <c r="E45" i="7"/>
  <c r="E43" i="7"/>
  <c r="B44" i="7"/>
  <c r="C44" i="7" s="1"/>
  <c r="AE25" i="4"/>
  <c r="B25" i="7"/>
  <c r="C14" i="7" s="1"/>
  <c r="J25" i="7"/>
  <c r="K16" i="7" s="1"/>
  <c r="Z25" i="1"/>
  <c r="E46" i="5"/>
  <c r="N40" i="6"/>
  <c r="B40" i="7"/>
  <c r="B38" i="7"/>
  <c r="C38" i="7" s="1"/>
  <c r="B41" i="7"/>
  <c r="E39" i="7"/>
  <c r="AC25" i="7"/>
  <c r="N38" i="7" s="1"/>
  <c r="K25" i="5"/>
  <c r="F25" i="1"/>
  <c r="D46" i="4"/>
  <c r="Z25" i="4"/>
  <c r="AB25" i="4"/>
  <c r="E46" i="4"/>
  <c r="F37" i="4" s="1"/>
  <c r="F25" i="5"/>
  <c r="M25" i="5"/>
  <c r="R25" i="5"/>
  <c r="U25" i="5"/>
  <c r="W25" i="5"/>
  <c r="Z25" i="5"/>
  <c r="AB25" i="5"/>
  <c r="AE25" i="5"/>
  <c r="D46" i="6"/>
  <c r="B35" i="7"/>
  <c r="E38" i="7"/>
  <c r="F38" i="7" s="1"/>
  <c r="P25" i="5"/>
  <c r="K25" i="6"/>
  <c r="U25" i="1"/>
  <c r="W25" i="1"/>
  <c r="AE25" i="1"/>
  <c r="R25" i="4"/>
  <c r="K25" i="4"/>
  <c r="H25" i="4"/>
  <c r="M25" i="4"/>
  <c r="M25" i="6"/>
  <c r="AB25" i="1"/>
  <c r="P25" i="6"/>
  <c r="R25" i="6"/>
  <c r="U25" i="6"/>
  <c r="W25" i="6"/>
  <c r="Z25" i="6"/>
  <c r="AB25" i="6"/>
  <c r="AE25" i="6"/>
  <c r="F46" i="6"/>
  <c r="P38" i="6"/>
  <c r="P40" i="6" s="1"/>
  <c r="O40" i="6"/>
  <c r="L40" i="6"/>
  <c r="M38" i="6"/>
  <c r="M40" i="6" s="1"/>
  <c r="AB25" i="7"/>
  <c r="V25" i="7"/>
  <c r="L39" i="7" s="1"/>
  <c r="M39" i="7" s="1"/>
  <c r="C46" i="5"/>
  <c r="W25" i="7"/>
  <c r="L40" i="5"/>
  <c r="M34" i="5"/>
  <c r="M40" i="5" s="1"/>
  <c r="O40" i="5"/>
  <c r="R25" i="7"/>
  <c r="P34" i="5"/>
  <c r="P40" i="5" s="1"/>
  <c r="L25" i="7"/>
  <c r="M20" i="7" s="1"/>
  <c r="L40" i="4"/>
  <c r="M34" i="4" s="1"/>
  <c r="N40" i="4"/>
  <c r="P21" i="7"/>
  <c r="U25" i="7"/>
  <c r="Z25" i="7"/>
  <c r="D42" i="7"/>
  <c r="E42" i="7"/>
  <c r="F42" i="7" s="1"/>
  <c r="O40" i="1"/>
  <c r="P34" i="1" s="1"/>
  <c r="AE21" i="7"/>
  <c r="AE25" i="7" s="1"/>
  <c r="G25" i="7"/>
  <c r="H16" i="7" s="1"/>
  <c r="B42" i="7"/>
  <c r="AD25" i="7"/>
  <c r="O38" i="7" s="1"/>
  <c r="P38" i="7" s="1"/>
  <c r="N25" i="7"/>
  <c r="N36" i="7" s="1"/>
  <c r="C25" i="4" l="1"/>
  <c r="F36" i="4"/>
  <c r="F40" i="4"/>
  <c r="M36" i="4"/>
  <c r="M14" i="7"/>
  <c r="O40" i="4"/>
  <c r="C43" i="4"/>
  <c r="C37" i="4"/>
  <c r="F25" i="4"/>
  <c r="C40" i="4"/>
  <c r="M35" i="4"/>
  <c r="M40" i="4" s="1"/>
  <c r="C39" i="4"/>
  <c r="F18" i="7"/>
  <c r="F24" i="7"/>
  <c r="F35" i="4"/>
  <c r="F45" i="4"/>
  <c r="F41" i="4"/>
  <c r="F39" i="4"/>
  <c r="F34" i="4"/>
  <c r="C24" i="7"/>
  <c r="C35" i="4"/>
  <c r="C34" i="4"/>
  <c r="C41" i="4"/>
  <c r="P25" i="1"/>
  <c r="M25" i="1"/>
  <c r="P18" i="7"/>
  <c r="P19" i="7"/>
  <c r="M18" i="7"/>
  <c r="M19" i="7"/>
  <c r="M15" i="7"/>
  <c r="O36" i="7"/>
  <c r="P15" i="7"/>
  <c r="P36" i="1"/>
  <c r="P13" i="7"/>
  <c r="M36" i="1"/>
  <c r="L36" i="7"/>
  <c r="M13" i="7"/>
  <c r="K18" i="7"/>
  <c r="K24" i="7"/>
  <c r="K25" i="1"/>
  <c r="H19" i="7"/>
  <c r="H24" i="7"/>
  <c r="C45" i="1"/>
  <c r="F34" i="1"/>
  <c r="F43" i="1"/>
  <c r="K22" i="7"/>
  <c r="C43" i="1"/>
  <c r="H25" i="1"/>
  <c r="H22" i="7"/>
  <c r="K20" i="7"/>
  <c r="K19" i="7"/>
  <c r="O35" i="7"/>
  <c r="K13" i="7"/>
  <c r="K14" i="7"/>
  <c r="K15" i="7"/>
  <c r="P35" i="1"/>
  <c r="H18" i="7"/>
  <c r="M35" i="1"/>
  <c r="H20" i="7"/>
  <c r="L35" i="7"/>
  <c r="H15" i="7"/>
  <c r="H14" i="7"/>
  <c r="H13" i="7"/>
  <c r="F19" i="7"/>
  <c r="F20" i="7"/>
  <c r="F36" i="1"/>
  <c r="F39" i="1"/>
  <c r="F35" i="1"/>
  <c r="F13" i="7"/>
  <c r="F40" i="1"/>
  <c r="F41" i="1"/>
  <c r="E46" i="7"/>
  <c r="F39" i="7" s="1"/>
  <c r="O34" i="7"/>
  <c r="F15" i="7"/>
  <c r="F14" i="7"/>
  <c r="C19" i="7"/>
  <c r="C20" i="7"/>
  <c r="C40" i="1"/>
  <c r="C41" i="1"/>
  <c r="C25" i="1"/>
  <c r="C36" i="1"/>
  <c r="C15" i="7"/>
  <c r="C18" i="7"/>
  <c r="L34" i="7"/>
  <c r="C13" i="7"/>
  <c r="C35" i="1"/>
  <c r="C34" i="1"/>
  <c r="N40" i="7"/>
  <c r="D46" i="7"/>
  <c r="B46" i="7"/>
  <c r="C36" i="7" s="1"/>
  <c r="C42" i="7"/>
  <c r="P34" i="4" l="1"/>
  <c r="P36" i="4"/>
  <c r="F37" i="7"/>
  <c r="P35" i="4"/>
  <c r="P40" i="4" s="1"/>
  <c r="C37" i="7"/>
  <c r="F46" i="4"/>
  <c r="C46" i="4"/>
  <c r="L40" i="7"/>
  <c r="M35" i="7" s="1"/>
  <c r="P40" i="1"/>
  <c r="P25" i="7"/>
  <c r="O40" i="7"/>
  <c r="P36" i="7" s="1"/>
  <c r="M25" i="7"/>
  <c r="M40" i="1"/>
  <c r="M36" i="7"/>
  <c r="C43" i="7"/>
  <c r="C45" i="7"/>
  <c r="F45" i="7"/>
  <c r="H25" i="7"/>
  <c r="F43" i="7"/>
  <c r="K25" i="7"/>
  <c r="F46" i="1"/>
  <c r="F34" i="7"/>
  <c r="F40" i="7"/>
  <c r="F36" i="7"/>
  <c r="F41" i="7"/>
  <c r="F35" i="7"/>
  <c r="F25" i="7"/>
  <c r="C25" i="7"/>
  <c r="C41" i="7"/>
  <c r="C46" i="1"/>
  <c r="C34" i="7"/>
  <c r="C40" i="7"/>
  <c r="C39" i="7"/>
  <c r="C35" i="7"/>
  <c r="M34" i="7" l="1"/>
  <c r="P34" i="7"/>
  <c r="P35" i="7"/>
  <c r="M40" i="7"/>
  <c r="F46" i="7"/>
  <c r="C46" i="7"/>
  <c r="P40" i="7" l="1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<sst xmlns="http://schemas.openxmlformats.org/spreadsheetml/2006/main" count="457" uniqueCount="62">
  <si>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</si>
  <si>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</si>
  <si>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</si>
  <si>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</si>
  <si>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</si>
  <si>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</si>
  <si>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</si>
  <si>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</si>
  <si>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</si>
  <si>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</si>
  <si>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</si>
  <si>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</si>
  <si>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</si>
  <si>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</si>
  <si>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</si>
  <si>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</si>
  <si>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</si>
  <si>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</si>
  <si>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</si>
  <si>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</si>
  <si>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</si>
  <si>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</si>
  <si>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</si>
  <si>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</si>
  <si>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</si>
  <si>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</si>
  <si>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</si>
  <si>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</si>
  <si>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</si>
  <si>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</si>
  <si>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</si>
  <si>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</si>
  <si>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</si>
  <si>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</si>
  <si>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</si>
  <si>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</si>
  <si>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</si>
  <si>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</si>
  <si>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</si>
  <si>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</si>
  <si>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</si>
  <si>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</si>
  <si>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</si>
  <si>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</si>
  <si>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</si>
  <si>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</si>
  <si>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</si>
  <si>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</si>
  <si>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</si>
  <si>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</si>
  <si>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</si>
  <si>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</si>
  <si>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</si>
  <si>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</si>
  <si>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</si>
  <si>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</si>
  <si>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</si>
  <si>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</si>
  <si>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</si>
  <si>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</si>
  <si>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</si>
  <si>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Barcelona d'Infraestructures Municipals SA (BIMSA)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</si>
</sst>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7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9-4CFF-A9E9-C0EFA29EA489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59-4CFF-A9E9-C0EFA29EA489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59-4CFF-A9E9-C0EFA29EA489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59-4CFF-A9E9-C0EFA29EA489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59-4CFF-A9E9-C0EFA29EA489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59-4CFF-A9E9-C0EFA29EA489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59-4CFF-A9E9-C0EFA29EA489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59-4CFF-A9E9-C0EFA29EA489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59-4CFF-A9E9-C0EFA29EA489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59-4CFF-A9E9-C0EFA29EA48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53</c:v>
                </c:pt>
                <c:pt idx="1">
                  <c:v>19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157</c:v>
                </c:pt>
                <c:pt idx="6">
                  <c:v>148</c:v>
                </c:pt>
                <c:pt idx="7">
                  <c:v>396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959-4CFF-A9E9-C0EFA29EA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D9-41CA-917E-DFFE994DEF40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D9-41CA-917E-DFFE994DEF40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D9-41CA-917E-DFFE994DEF40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D9-41CA-917E-DFFE994DEF40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D9-41CA-917E-DFFE994DEF40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D9-41CA-917E-DFFE994DEF40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D9-41CA-917E-DFFE994DEF40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D9-41CA-917E-DFFE994DEF40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D9-41CA-917E-DFFE994DEF40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D9-41CA-917E-DFFE994DEF4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65833111.844099998</c:v>
                </c:pt>
                <c:pt idx="1">
                  <c:v>11695846.883599998</c:v>
                </c:pt>
                <c:pt idx="2">
                  <c:v>176840.32429999998</c:v>
                </c:pt>
                <c:pt idx="3">
                  <c:v>75211.276800000007</c:v>
                </c:pt>
                <c:pt idx="4">
                  <c:v>0</c:v>
                </c:pt>
                <c:pt idx="5">
                  <c:v>1410224.5079999999</c:v>
                </c:pt>
                <c:pt idx="6">
                  <c:v>4276001.5128000006</c:v>
                </c:pt>
                <c:pt idx="7">
                  <c:v>3115723.7482999996</c:v>
                </c:pt>
                <c:pt idx="8">
                  <c:v>0</c:v>
                </c:pt>
                <c:pt idx="9">
                  <c:v>147449.81</c:v>
                </c:pt>
                <c:pt idx="10">
                  <c:v>0</c:v>
                </c:pt>
                <c:pt idx="11">
                  <c:v>5264969.2525999993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ED9-41CA-917E-DFFE994DEF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B3-4C2A-A377-BD0B50206037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B3-4C2A-A377-BD0B50206037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B3-4C2A-A377-BD0B50206037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B3-4C2A-A377-BD0B5020603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136</c:v>
                </c:pt>
                <c:pt idx="1">
                  <c:v>617</c:v>
                </c:pt>
                <c:pt idx="2">
                  <c:v>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B3-4C2A-A377-BD0B502060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79-4003-8B54-84408194CAC4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79-4003-8B54-84408194CAC4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79-4003-8B54-84408194CAC4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79-4003-8B54-84408194CAC4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79-4003-8B54-84408194CAC4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79-4003-8B54-84408194CA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74434182.771300003</c:v>
                </c:pt>
                <c:pt idx="1">
                  <c:v>14709498.5976</c:v>
                </c:pt>
                <c:pt idx="2">
                  <c:v>2851697.7916000006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679-4003-8B54-84408194CA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B8" sqref="B8"/>
    </sheetView>
  </sheetViews>
  <sheetFormatPr defaultColWidth="9.15234375" defaultRowHeight="14.6" x14ac:dyDescent="0.4"/>
  <cols>
    <col min="1" max="1" width="26.15234375" style="27" customWidth="1"/>
    <col min="2" max="2" width="11.53515625" style="62" customWidth="1"/>
    <col min="3" max="3" width="10.69140625" style="27" customWidth="1"/>
    <col min="4" max="4" width="19.15234375" style="27" customWidth="1"/>
    <col min="5" max="5" width="18.15234375" style="27" customWidth="1"/>
    <col min="6" max="6" width="11.3828125" style="27" customWidth="1"/>
    <col min="7" max="7" width="9.3046875" style="27" customWidth="1"/>
    <col min="8" max="8" width="10.84375" style="62" customWidth="1"/>
    <col min="9" max="9" width="17.3046875" style="27" customWidth="1"/>
    <col min="10" max="10" width="20" style="27" customWidth="1"/>
    <col min="11" max="12" width="11.3828125" style="27" customWidth="1"/>
    <col min="13" max="13" width="10.69140625" style="27" customWidth="1"/>
    <col min="14" max="14" width="18.84375" style="62" customWidth="1"/>
    <col min="15" max="15" width="19.69140625" style="27" customWidth="1"/>
    <col min="16" max="16" width="11.3828125" style="27" customWidth="1"/>
    <col min="17" max="17" width="9.15234375" style="27" customWidth="1"/>
    <col min="18" max="18" width="11" style="27" customWidth="1"/>
    <col min="19" max="19" width="18.84375" style="27" customWidth="1"/>
    <col min="20" max="20" width="19.53515625" style="27" customWidth="1"/>
    <col min="21" max="21" width="11.15234375" style="27" customWidth="1"/>
    <col min="22" max="22" width="9" style="27" customWidth="1"/>
    <col min="23" max="23" width="10" style="27" customWidth="1"/>
    <col min="24" max="24" width="19" style="27" customWidth="1"/>
    <col min="25" max="25" width="17.3046875" style="27" customWidth="1"/>
    <col min="26" max="26" width="9.69140625" style="27" customWidth="1"/>
    <col min="27" max="27" width="9.15234375" style="27" customWidth="1"/>
    <col min="28" max="28" width="10.84375" style="27" customWidth="1"/>
    <col min="29" max="29" width="18.15234375" style="27" customWidth="1"/>
    <col min="30" max="30" width="18.84375" style="27" customWidth="1"/>
    <col min="31" max="31" width="10.84375" style="27" customWidth="1"/>
    <col min="32" max="16384" width="9.15234375" style="27"/>
  </cols>
  <sheetData>
    <row r="1" spans="1:31" ht="15" x14ac:dyDescent="0.25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5" x14ac:dyDescent="0.25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5" x14ac:dyDescent="0.25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5" x14ac:dyDescent="0.25">
      <c r="B4" s="26"/>
      <c r="H4" s="26"/>
      <c r="N4" s="26"/>
    </row>
    <row r="5" spans="1:31" s="25" customFormat="1" ht="30.75" customHeight="1" x14ac:dyDescent="0.4">
      <c r="A5" s="28" t="s">
        <v>12</v>
      </c>
      <c r="B5" s="26"/>
      <c r="H5" s="26"/>
      <c r="N5" s="26"/>
    </row>
    <row r="6" spans="1:31" s="25" customFormat="1" ht="6.75" customHeight="1" x14ac:dyDescent="0.25">
      <c r="A6" s="29"/>
      <c r="B6" s="26"/>
      <c r="H6" s="26"/>
      <c r="N6" s="26"/>
    </row>
    <row r="7" spans="1:31" s="25" customFormat="1" ht="24.75" customHeight="1" x14ac:dyDescent="0.4">
      <c r="A7" s="30" t="s">
        <v>41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45474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">
      <c r="A10" s="25"/>
      <c r="B10" s="130" t="s">
        <v>6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</row>
    <row r="11" spans="1:31" ht="30" customHeight="1" thickBot="1" x14ac:dyDescent="0.45">
      <c r="A11" s="121" t="s">
        <v>10</v>
      </c>
      <c r="B11" s="133" t="s">
        <v>3</v>
      </c>
      <c r="C11" s="134"/>
      <c r="D11" s="134"/>
      <c r="E11" s="134"/>
      <c r="F11" s="135"/>
      <c r="G11" s="136" t="s">
        <v>1</v>
      </c>
      <c r="H11" s="137"/>
      <c r="I11" s="137"/>
      <c r="J11" s="137"/>
      <c r="K11" s="138"/>
      <c r="L11" s="107" t="s">
        <v>2</v>
      </c>
      <c r="M11" s="108"/>
      <c r="N11" s="108"/>
      <c r="O11" s="108"/>
      <c r="P11" s="108"/>
      <c r="Q11" s="139" t="s">
        <v>34</v>
      </c>
      <c r="R11" s="140"/>
      <c r="S11" s="140"/>
      <c r="T11" s="140"/>
      <c r="U11" s="141"/>
      <c r="V11" s="145" t="s">
        <v>5</v>
      </c>
      <c r="W11" s="146"/>
      <c r="X11" s="146"/>
      <c r="Y11" s="146"/>
      <c r="Z11" s="147"/>
      <c r="AA11" s="142" t="s">
        <v>4</v>
      </c>
      <c r="AB11" s="143"/>
      <c r="AC11" s="143"/>
      <c r="AD11" s="143"/>
      <c r="AE11" s="144"/>
    </row>
    <row r="12" spans="1:31" ht="39" customHeight="1" thickBot="1" x14ac:dyDescent="0.45">
      <c r="A12" s="122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>
        <v>4</v>
      </c>
      <c r="C13" s="20">
        <f t="shared" ref="C13:C24" si="0">IF(B13,B13/$B$25,"")</f>
        <v>5.4054054054054057E-2</v>
      </c>
      <c r="D13" s="4">
        <v>39017265.219999999</v>
      </c>
      <c r="E13" s="5">
        <v>47210890.916199997</v>
      </c>
      <c r="F13" s="21">
        <f t="shared" ref="F13:F24" si="1">IF(E13,E13/$E$25,"")</f>
        <v>0.90662923506113824</v>
      </c>
      <c r="G13" s="1">
        <v>15</v>
      </c>
      <c r="H13" s="20">
        <f t="shared" ref="H13:H24" si="2">IF(G13,G13/$G$25,"")</f>
        <v>5.2083333333333336E-2</v>
      </c>
      <c r="I13" s="4">
        <v>3742970.22</v>
      </c>
      <c r="J13" s="5">
        <v>4528993.97</v>
      </c>
      <c r="K13" s="21">
        <f t="shared" ref="K13:K24" si="3">IF(J13,J13/$J$25,"")</f>
        <v>0.55542209278094112</v>
      </c>
      <c r="L13" s="1">
        <v>3</v>
      </c>
      <c r="M13" s="20">
        <f t="shared" ref="M13:M24" si="4">IF(L13,L13/$L$25,"")</f>
        <v>0.13636363636363635</v>
      </c>
      <c r="N13" s="4">
        <v>772159.02</v>
      </c>
      <c r="O13" s="5">
        <v>934312.41</v>
      </c>
      <c r="P13" s="21">
        <f t="shared" ref="P13:P24" si="5">IF(O13,O13/$O$25,"")</f>
        <v>0.8992140705855286</v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25">
      <c r="A14" s="43" t="s">
        <v>18</v>
      </c>
      <c r="B14" s="2">
        <v>5</v>
      </c>
      <c r="C14" s="20">
        <f t="shared" si="0"/>
        <v>6.7567567567567571E-2</v>
      </c>
      <c r="D14" s="6">
        <v>2658985.16</v>
      </c>
      <c r="E14" s="7">
        <v>3217372.0436</v>
      </c>
      <c r="F14" s="21">
        <f t="shared" si="1"/>
        <v>6.1785818869078551E-2</v>
      </c>
      <c r="G14" s="2">
        <v>1</v>
      </c>
      <c r="H14" s="20">
        <f t="shared" si="2"/>
        <v>3.472222222222222E-3</v>
      </c>
      <c r="I14" s="6">
        <v>62660.67</v>
      </c>
      <c r="J14" s="7">
        <v>75819.410699999993</v>
      </c>
      <c r="K14" s="21">
        <f t="shared" si="3"/>
        <v>9.298262714271548E-3</v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>
        <v>1</v>
      </c>
      <c r="C15" s="20">
        <f t="shared" si="0"/>
        <v>1.3513513513513514E-2</v>
      </c>
      <c r="D15" s="6">
        <v>30982.57</v>
      </c>
      <c r="E15" s="7">
        <v>37488.909699999997</v>
      </c>
      <c r="F15" s="21">
        <f t="shared" si="1"/>
        <v>7.1993010224944125E-4</v>
      </c>
      <c r="G15" s="2">
        <v>2</v>
      </c>
      <c r="H15" s="20">
        <f t="shared" si="2"/>
        <v>6.9444444444444441E-3</v>
      </c>
      <c r="I15" s="6">
        <v>54151.97</v>
      </c>
      <c r="J15" s="7">
        <v>65523.883699999998</v>
      </c>
      <c r="K15" s="21">
        <f t="shared" si="3"/>
        <v>8.035650489459362E-3</v>
      </c>
      <c r="L15" s="2">
        <v>1</v>
      </c>
      <c r="M15" s="20">
        <f t="shared" si="4"/>
        <v>4.5454545454545456E-2</v>
      </c>
      <c r="N15" s="6">
        <v>15442.2</v>
      </c>
      <c r="O15" s="7">
        <v>18685.060000000001</v>
      </c>
      <c r="P15" s="21">
        <f t="shared" si="5"/>
        <v>1.7983137847580166E-2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>
        <v>56</v>
      </c>
      <c r="C18" s="66">
        <f t="shared" si="0"/>
        <v>0.7567567567567568</v>
      </c>
      <c r="D18" s="69">
        <v>744568.38000000012</v>
      </c>
      <c r="E18" s="70">
        <v>900927.73979999998</v>
      </c>
      <c r="F18" s="67">
        <f t="shared" si="1"/>
        <v>1.7301250023645583E-2</v>
      </c>
      <c r="G18" s="71">
        <v>29</v>
      </c>
      <c r="H18" s="66">
        <f t="shared" si="2"/>
        <v>0.10069444444444445</v>
      </c>
      <c r="I18" s="69">
        <v>131803.70000000001</v>
      </c>
      <c r="J18" s="70">
        <v>159482.47700000001</v>
      </c>
      <c r="K18" s="67">
        <f t="shared" si="3"/>
        <v>1.9558447576654273E-2</v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>
        <v>3</v>
      </c>
      <c r="C19" s="20">
        <f t="shared" si="0"/>
        <v>4.0540540540540543E-2</v>
      </c>
      <c r="D19" s="6">
        <v>534880.36</v>
      </c>
      <c r="E19" s="7">
        <v>647205.23560000001</v>
      </c>
      <c r="F19" s="21">
        <f t="shared" si="1"/>
        <v>1.242880988459053E-2</v>
      </c>
      <c r="G19" s="2">
        <v>78</v>
      </c>
      <c r="H19" s="20">
        <f t="shared" si="2"/>
        <v>0.27083333333333331</v>
      </c>
      <c r="I19" s="6">
        <v>982853.16</v>
      </c>
      <c r="J19" s="7">
        <v>1189252.32</v>
      </c>
      <c r="K19" s="21">
        <f t="shared" si="3"/>
        <v>0.14584629981721736</v>
      </c>
      <c r="L19" s="2">
        <v>2</v>
      </c>
      <c r="M19" s="20">
        <f t="shared" si="4"/>
        <v>9.0909090909090912E-2</v>
      </c>
      <c r="N19" s="6">
        <v>2562.8000000000002</v>
      </c>
      <c r="O19" s="7">
        <v>3100.99</v>
      </c>
      <c r="P19" s="21">
        <f t="shared" si="5"/>
        <v>2.9844983443439634E-3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4">
      <c r="A20" s="80" t="s">
        <v>29</v>
      </c>
      <c r="B20" s="68">
        <v>5</v>
      </c>
      <c r="C20" s="66">
        <f t="shared" si="0"/>
        <v>6.7567567567567571E-2</v>
      </c>
      <c r="D20" s="69">
        <v>48843.43</v>
      </c>
      <c r="E20" s="70">
        <v>59100.550300000003</v>
      </c>
      <c r="F20" s="21">
        <f t="shared" si="1"/>
        <v>1.1349560592976448E-3</v>
      </c>
      <c r="G20" s="68">
        <v>157</v>
      </c>
      <c r="H20" s="66">
        <f t="shared" si="2"/>
        <v>0.54513888888888884</v>
      </c>
      <c r="I20" s="69">
        <v>934318.88</v>
      </c>
      <c r="J20" s="70">
        <v>1126045.43</v>
      </c>
      <c r="K20" s="67">
        <f t="shared" si="3"/>
        <v>0.1380947984121548</v>
      </c>
      <c r="L20" s="68">
        <v>16</v>
      </c>
      <c r="M20" s="66">
        <f t="shared" si="4"/>
        <v>0.72727272727272729</v>
      </c>
      <c r="N20" s="69">
        <v>69175.3</v>
      </c>
      <c r="O20" s="70">
        <v>82933.78</v>
      </c>
      <c r="P20" s="67">
        <f t="shared" si="5"/>
        <v>7.981829322254716E-2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hidden="1" customHeight="1" x14ac:dyDescent="0.25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8"/>
      <c r="J21" s="98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4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>
        <v>2</v>
      </c>
      <c r="H22" s="20">
        <f t="shared" si="2"/>
        <v>6.9444444444444441E-3</v>
      </c>
      <c r="I22" s="98">
        <v>121859.35</v>
      </c>
      <c r="J22" s="98">
        <v>147449.81</v>
      </c>
      <c r="K22" s="21">
        <f t="shared" si="3"/>
        <v>1.8082797767635831E-2</v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40" customHeight="1" x14ac:dyDescent="0.4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4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>
        <v>4</v>
      </c>
      <c r="H24" s="66">
        <f t="shared" si="2"/>
        <v>1.3888888888888888E-2</v>
      </c>
      <c r="I24" s="69">
        <v>712050.2</v>
      </c>
      <c r="J24" s="70">
        <v>861580.74</v>
      </c>
      <c r="K24" s="67">
        <f t="shared" si="3"/>
        <v>0.10566165044166573</v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45">
      <c r="A25" s="82" t="s">
        <v>0</v>
      </c>
      <c r="B25" s="16">
        <f t="shared" ref="B25:AE25" si="12">SUM(B13:B24)</f>
        <v>74</v>
      </c>
      <c r="C25" s="17">
        <f t="shared" si="12"/>
        <v>1</v>
      </c>
      <c r="D25" s="18">
        <f t="shared" si="12"/>
        <v>43035525.119999997</v>
      </c>
      <c r="E25" s="18">
        <f t="shared" si="12"/>
        <v>52072985.395199999</v>
      </c>
      <c r="F25" s="19">
        <f t="shared" si="12"/>
        <v>1</v>
      </c>
      <c r="G25" s="16">
        <f t="shared" si="12"/>
        <v>288</v>
      </c>
      <c r="H25" s="17">
        <f t="shared" si="12"/>
        <v>0.99999999999999989</v>
      </c>
      <c r="I25" s="18">
        <f t="shared" si="12"/>
        <v>6742668.1500000004</v>
      </c>
      <c r="J25" s="18">
        <f t="shared" si="12"/>
        <v>8154148.0413999995</v>
      </c>
      <c r="K25" s="19">
        <f t="shared" si="12"/>
        <v>1</v>
      </c>
      <c r="L25" s="16">
        <f t="shared" si="12"/>
        <v>22</v>
      </c>
      <c r="M25" s="17">
        <f t="shared" si="12"/>
        <v>1</v>
      </c>
      <c r="N25" s="18">
        <f t="shared" si="12"/>
        <v>859339.32000000007</v>
      </c>
      <c r="O25" s="18">
        <f t="shared" si="12"/>
        <v>1039032.2400000001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49999999999999" customHeight="1" x14ac:dyDescent="0.4">
      <c r="B26" s="26"/>
      <c r="H26" s="26"/>
      <c r="N26" s="26"/>
    </row>
    <row r="27" spans="1:31" s="49" customFormat="1" ht="34.200000000000003" hidden="1" customHeight="1" x14ac:dyDescent="0.25">
      <c r="A27" s="127" t="s">
        <v>55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25">
      <c r="A28" s="128" t="s">
        <v>53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4">
      <c r="A29" s="123" t="s">
        <v>36</v>
      </c>
      <c r="B29" s="123"/>
      <c r="C29" s="123"/>
      <c r="D29" s="123"/>
      <c r="E29" s="123"/>
      <c r="F29" s="123"/>
      <c r="G29" s="123"/>
      <c r="H29" s="123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4">
      <c r="A31" s="104" t="s">
        <v>10</v>
      </c>
      <c r="B31" s="109" t="s">
        <v>17</v>
      </c>
      <c r="C31" s="110"/>
      <c r="D31" s="110"/>
      <c r="E31" s="110"/>
      <c r="F31" s="111"/>
      <c r="G31" s="25"/>
      <c r="J31" s="115" t="s">
        <v>15</v>
      </c>
      <c r="K31" s="116"/>
      <c r="L31" s="109" t="s">
        <v>16</v>
      </c>
      <c r="M31" s="110"/>
      <c r="N31" s="110"/>
      <c r="O31" s="110"/>
      <c r="P31" s="111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5">
      <c r="A32" s="105"/>
      <c r="B32" s="124"/>
      <c r="C32" s="125"/>
      <c r="D32" s="125"/>
      <c r="E32" s="125"/>
      <c r="F32" s="126"/>
      <c r="G32" s="25"/>
      <c r="J32" s="117"/>
      <c r="K32" s="118"/>
      <c r="L32" s="112"/>
      <c r="M32" s="113"/>
      <c r="N32" s="113"/>
      <c r="O32" s="113"/>
      <c r="P32" s="114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5">
      <c r="A33" s="106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9"/>
      <c r="K33" s="120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4">
      <c r="A34" s="41" t="s">
        <v>25</v>
      </c>
      <c r="B34" s="9">
        <f t="shared" ref="B34:B45" si="13">B13+G13+L13+Q13+AA13+V13</f>
        <v>22</v>
      </c>
      <c r="C34" s="8">
        <f t="shared" ref="C34:C43" si="14">IF(B34,B34/$B$46,"")</f>
        <v>5.7291666666666664E-2</v>
      </c>
      <c r="D34" s="10">
        <f t="shared" ref="D34:D45" si="15">D13+I13+N13+S13+AC13+X13</f>
        <v>43532394.460000001</v>
      </c>
      <c r="E34" s="11">
        <f t="shared" ref="E34:E45" si="16">E13+J13+O13+T13+AD13+Y13</f>
        <v>52674197.296199992</v>
      </c>
      <c r="F34" s="21">
        <f t="shared" ref="F34:F43" si="17">IF(E34,E34/$E$46,"")</f>
        <v>0.85975997868458709</v>
      </c>
      <c r="J34" s="152" t="s">
        <v>3</v>
      </c>
      <c r="K34" s="153"/>
      <c r="L34" s="57">
        <f>B25</f>
        <v>74</v>
      </c>
      <c r="M34" s="8">
        <f t="shared" ref="M34:M39" si="18">IF(L34,L34/$L$40,"")</f>
        <v>0.19270833333333334</v>
      </c>
      <c r="N34" s="58">
        <f>D25</f>
        <v>43035525.119999997</v>
      </c>
      <c r="O34" s="58">
        <f>E25</f>
        <v>52072985.395199999</v>
      </c>
      <c r="P34" s="59">
        <f t="shared" ref="P34:P39" si="19">IF(O34,O34/$O$40,"")</f>
        <v>0.84994686414803255</v>
      </c>
    </row>
    <row r="35" spans="1:33" s="25" customFormat="1" ht="30" customHeight="1" x14ac:dyDescent="0.4">
      <c r="A35" s="43" t="s">
        <v>18</v>
      </c>
      <c r="B35" s="12">
        <f t="shared" si="13"/>
        <v>6</v>
      </c>
      <c r="C35" s="8">
        <f t="shared" si="14"/>
        <v>1.5625E-2</v>
      </c>
      <c r="D35" s="13">
        <f t="shared" si="15"/>
        <v>2721645.83</v>
      </c>
      <c r="E35" s="14">
        <f t="shared" si="16"/>
        <v>3293191.4542999999</v>
      </c>
      <c r="F35" s="21">
        <f t="shared" si="17"/>
        <v>5.3752204302835976E-2</v>
      </c>
      <c r="J35" s="148" t="s">
        <v>1</v>
      </c>
      <c r="K35" s="149"/>
      <c r="L35" s="60">
        <f>G25</f>
        <v>288</v>
      </c>
      <c r="M35" s="8">
        <f t="shared" si="18"/>
        <v>0.75</v>
      </c>
      <c r="N35" s="61">
        <f>I25</f>
        <v>6742668.1500000004</v>
      </c>
      <c r="O35" s="61">
        <f>J25</f>
        <v>8154148.0413999995</v>
      </c>
      <c r="P35" s="59">
        <f t="shared" si="19"/>
        <v>0.133093820240727</v>
      </c>
    </row>
    <row r="36" spans="1:33" ht="30" customHeight="1" x14ac:dyDescent="0.4">
      <c r="A36" s="43" t="s">
        <v>19</v>
      </c>
      <c r="B36" s="12">
        <f t="shared" si="13"/>
        <v>4</v>
      </c>
      <c r="C36" s="8">
        <f t="shared" si="14"/>
        <v>1.0416666666666666E-2</v>
      </c>
      <c r="D36" s="13">
        <f t="shared" si="15"/>
        <v>100576.74</v>
      </c>
      <c r="E36" s="14">
        <f t="shared" si="16"/>
        <v>121697.85339999999</v>
      </c>
      <c r="F36" s="21">
        <f t="shared" si="17"/>
        <v>1.9863794650116528E-3</v>
      </c>
      <c r="G36" s="25"/>
      <c r="J36" s="148" t="s">
        <v>2</v>
      </c>
      <c r="K36" s="149"/>
      <c r="L36" s="60">
        <f>L25</f>
        <v>22</v>
      </c>
      <c r="M36" s="8">
        <f t="shared" si="18"/>
        <v>5.7291666666666664E-2</v>
      </c>
      <c r="N36" s="61">
        <f>N25</f>
        <v>859339.32000000007</v>
      </c>
      <c r="O36" s="61">
        <f>O25</f>
        <v>1039032.2400000001</v>
      </c>
      <c r="P36" s="59">
        <f t="shared" si="19"/>
        <v>1.6959315611240349E-2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4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48" t="s">
        <v>34</v>
      </c>
      <c r="K37" s="149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4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48" t="s">
        <v>5</v>
      </c>
      <c r="K38" s="149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4">
      <c r="A39" s="44" t="s">
        <v>33</v>
      </c>
      <c r="B39" s="15">
        <f t="shared" si="13"/>
        <v>85</v>
      </c>
      <c r="C39" s="8">
        <f t="shared" si="14"/>
        <v>0.22135416666666666</v>
      </c>
      <c r="D39" s="13">
        <f t="shared" si="15"/>
        <v>876372.08000000007</v>
      </c>
      <c r="E39" s="22">
        <f t="shared" si="16"/>
        <v>1060410.2168000001</v>
      </c>
      <c r="F39" s="21">
        <f t="shared" si="17"/>
        <v>1.7308251709393548E-2</v>
      </c>
      <c r="G39" s="25"/>
      <c r="J39" s="148" t="s">
        <v>4</v>
      </c>
      <c r="K39" s="149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5">
      <c r="A40" s="44" t="s">
        <v>28</v>
      </c>
      <c r="B40" s="12">
        <f t="shared" si="13"/>
        <v>83</v>
      </c>
      <c r="C40" s="8">
        <f t="shared" si="14"/>
        <v>0.21614583333333334</v>
      </c>
      <c r="D40" s="13">
        <f t="shared" si="15"/>
        <v>1520296.32</v>
      </c>
      <c r="E40" s="23">
        <f t="shared" si="16"/>
        <v>1839558.5456000001</v>
      </c>
      <c r="F40" s="21">
        <f t="shared" si="17"/>
        <v>3.0025684246510653E-2</v>
      </c>
      <c r="G40" s="25"/>
      <c r="J40" s="150" t="s">
        <v>0</v>
      </c>
      <c r="K40" s="151"/>
      <c r="L40" s="83">
        <f>SUM(L34:L39)</f>
        <v>384</v>
      </c>
      <c r="M40" s="17">
        <f>SUM(M34:M39)</f>
        <v>1</v>
      </c>
      <c r="N40" s="84">
        <f>SUM(N34:N39)</f>
        <v>50637532.589999996</v>
      </c>
      <c r="O40" s="85">
        <f>SUM(O34:O39)</f>
        <v>61266165.676600002</v>
      </c>
      <c r="P40" s="86">
        <f>SUM(P34:P39)</f>
        <v>0.99999999999999989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4">
      <c r="A41" s="45" t="s">
        <v>29</v>
      </c>
      <c r="B41" s="12">
        <f t="shared" si="13"/>
        <v>178</v>
      </c>
      <c r="C41" s="8">
        <f t="shared" si="14"/>
        <v>0.46354166666666669</v>
      </c>
      <c r="D41" s="13">
        <f t="shared" si="15"/>
        <v>1052337.6100000001</v>
      </c>
      <c r="E41" s="23">
        <f t="shared" si="16"/>
        <v>1268079.7603</v>
      </c>
      <c r="F41" s="21">
        <f t="shared" si="17"/>
        <v>2.0697880245904316E-2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25">
      <c r="A42" s="95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4">
      <c r="A43" s="80" t="s">
        <v>45</v>
      </c>
      <c r="B43" s="12">
        <f t="shared" si="13"/>
        <v>2</v>
      </c>
      <c r="C43" s="8">
        <f t="shared" si="14"/>
        <v>5.208333333333333E-3</v>
      </c>
      <c r="D43" s="13">
        <f t="shared" si="15"/>
        <v>121859.35</v>
      </c>
      <c r="E43" s="14">
        <f t="shared" si="16"/>
        <v>147449.81</v>
      </c>
      <c r="F43" s="21">
        <f t="shared" si="17"/>
        <v>2.4067086355351432E-3</v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4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4">
      <c r="A45" s="97" t="s">
        <v>52</v>
      </c>
      <c r="B45" s="12">
        <f t="shared" si="13"/>
        <v>4</v>
      </c>
      <c r="C45" s="8">
        <f t="shared" ref="C45" si="22">IF(B45,B45/$B$46,"")</f>
        <v>1.0416666666666666E-2</v>
      </c>
      <c r="D45" s="13">
        <f t="shared" si="15"/>
        <v>712050.2</v>
      </c>
      <c r="E45" s="14">
        <f t="shared" si="16"/>
        <v>861580.74</v>
      </c>
      <c r="F45" s="21">
        <f t="shared" ref="F45" si="23">IF(E45,E45/$E$46,"")</f>
        <v>1.4062912710221594E-2</v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5">
      <c r="A46" s="64" t="s">
        <v>0</v>
      </c>
      <c r="B46" s="16">
        <f>SUM(B34:B45)</f>
        <v>384</v>
      </c>
      <c r="C46" s="17">
        <f>SUM(C34:C45)</f>
        <v>1</v>
      </c>
      <c r="D46" s="18">
        <f>SUM(D34:D45)</f>
        <v>50637532.590000004</v>
      </c>
      <c r="E46" s="18">
        <f>SUM(E34:E45)</f>
        <v>61266165.676599994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4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4">
      <c r="B48" s="26"/>
      <c r="H48" s="26"/>
      <c r="N48" s="26"/>
    </row>
    <row r="49" spans="2:14" s="25" customFormat="1" x14ac:dyDescent="0.4">
      <c r="B49" s="26"/>
      <c r="H49" s="26"/>
      <c r="N49" s="26"/>
    </row>
    <row r="50" spans="2:14" s="25" customFormat="1" x14ac:dyDescent="0.4">
      <c r="B50" s="26"/>
      <c r="H50" s="26"/>
      <c r="N50" s="26"/>
    </row>
    <row r="51" spans="2:14" s="25" customFormat="1" x14ac:dyDescent="0.4">
      <c r="B51" s="26"/>
      <c r="H51" s="26"/>
      <c r="N51" s="26"/>
    </row>
    <row r="52" spans="2:14" s="25" customFormat="1" x14ac:dyDescent="0.4">
      <c r="B52" s="26"/>
      <c r="H52" s="26"/>
      <c r="N52" s="26"/>
    </row>
    <row r="53" spans="2:14" s="25" customFormat="1" x14ac:dyDescent="0.4">
      <c r="B53" s="26"/>
      <c r="H53" s="26"/>
      <c r="N53" s="26"/>
    </row>
    <row r="54" spans="2:14" s="25" customFormat="1" x14ac:dyDescent="0.4">
      <c r="B54" s="26"/>
      <c r="H54" s="26"/>
      <c r="N54" s="26"/>
    </row>
    <row r="55" spans="2:14" s="25" customFormat="1" x14ac:dyDescent="0.4">
      <c r="B55" s="26"/>
      <c r="H55" s="26"/>
      <c r="N55" s="26"/>
    </row>
    <row r="56" spans="2:14" s="25" customFormat="1" x14ac:dyDescent="0.4">
      <c r="B56" s="26"/>
      <c r="H56" s="26"/>
      <c r="N56" s="26"/>
    </row>
    <row r="57" spans="2:14" s="25" customFormat="1" x14ac:dyDescent="0.4">
      <c r="B57" s="26"/>
      <c r="H57" s="26"/>
      <c r="N57" s="26"/>
    </row>
    <row r="58" spans="2:14" s="25" customFormat="1" x14ac:dyDescent="0.4">
      <c r="B58" s="26"/>
      <c r="H58" s="26"/>
      <c r="N58" s="26"/>
    </row>
    <row r="59" spans="2:14" s="25" customFormat="1" x14ac:dyDescent="0.4">
      <c r="B59" s="26"/>
      <c r="H59" s="26"/>
      <c r="N59" s="26"/>
    </row>
    <row r="60" spans="2:14" s="25" customFormat="1" x14ac:dyDescent="0.4">
      <c r="B60" s="26"/>
      <c r="H60" s="26"/>
      <c r="N60" s="26"/>
    </row>
    <row r="61" spans="2:14" s="25" customFormat="1" x14ac:dyDescent="0.4">
      <c r="B61" s="26"/>
      <c r="H61" s="26"/>
      <c r="N61" s="26"/>
    </row>
    <row r="62" spans="2:14" s="25" customFormat="1" x14ac:dyDescent="0.4">
      <c r="B62" s="26"/>
      <c r="H62" s="26"/>
      <c r="N62" s="26"/>
    </row>
    <row r="63" spans="2:14" s="25" customFormat="1" x14ac:dyDescent="0.4">
      <c r="B63" s="26"/>
      <c r="H63" s="26"/>
      <c r="N63" s="26"/>
    </row>
    <row r="64" spans="2:14" s="25" customFormat="1" x14ac:dyDescent="0.4">
      <c r="B64" s="26"/>
      <c r="H64" s="26"/>
      <c r="N64" s="26"/>
    </row>
    <row r="65" spans="2:14" s="25" customFormat="1" x14ac:dyDescent="0.4">
      <c r="B65" s="26"/>
      <c r="H65" s="26"/>
      <c r="N65" s="26"/>
    </row>
    <row r="66" spans="2:14" s="25" customFormat="1" x14ac:dyDescent="0.4">
      <c r="B66" s="26"/>
      <c r="H66" s="26"/>
      <c r="N66" s="26"/>
    </row>
    <row r="67" spans="2:14" s="25" customFormat="1" x14ac:dyDescent="0.4">
      <c r="B67" s="26"/>
      <c r="H67" s="26"/>
      <c r="N67" s="26"/>
    </row>
    <row r="68" spans="2:14" s="25" customFormat="1" x14ac:dyDescent="0.4">
      <c r="B68" s="26"/>
      <c r="H68" s="26"/>
      <c r="N68" s="26"/>
    </row>
    <row r="69" spans="2:14" s="25" customFormat="1" x14ac:dyDescent="0.4">
      <c r="B69" s="26"/>
      <c r="H69" s="26"/>
      <c r="N69" s="26"/>
    </row>
    <row r="70" spans="2:14" s="25" customFormat="1" x14ac:dyDescent="0.4">
      <c r="B70" s="26"/>
      <c r="H70" s="26"/>
      <c r="N70" s="26"/>
    </row>
    <row r="71" spans="2:14" s="25" customFormat="1" x14ac:dyDescent="0.4">
      <c r="B71" s="26"/>
      <c r="H71" s="26"/>
      <c r="N71" s="26"/>
    </row>
    <row r="72" spans="2:14" s="25" customFormat="1" x14ac:dyDescent="0.4">
      <c r="B72" s="26"/>
      <c r="H72" s="26"/>
      <c r="N72" s="26"/>
    </row>
    <row r="73" spans="2:14" s="25" customFormat="1" x14ac:dyDescent="0.4">
      <c r="B73" s="26"/>
      <c r="H73" s="26"/>
      <c r="N73" s="26"/>
    </row>
    <row r="74" spans="2:14" s="25" customFormat="1" x14ac:dyDescent="0.4">
      <c r="B74" s="26"/>
      <c r="H74" s="26"/>
      <c r="N74" s="26"/>
    </row>
    <row r="75" spans="2:14" s="25" customFormat="1" x14ac:dyDescent="0.4">
      <c r="B75" s="26"/>
      <c r="H75" s="26"/>
      <c r="N75" s="26"/>
    </row>
    <row r="76" spans="2:14" s="25" customFormat="1" x14ac:dyDescent="0.4">
      <c r="B76" s="26"/>
      <c r="H76" s="26"/>
      <c r="N76" s="26"/>
    </row>
    <row r="77" spans="2:14" s="25" customFormat="1" x14ac:dyDescent="0.4">
      <c r="B77" s="26"/>
      <c r="H77" s="26"/>
      <c r="N77" s="26"/>
    </row>
    <row r="78" spans="2:14" s="25" customFormat="1" x14ac:dyDescent="0.4">
      <c r="B78" s="26"/>
      <c r="H78" s="26"/>
      <c r="N78" s="26"/>
    </row>
    <row r="79" spans="2:14" s="25" customFormat="1" x14ac:dyDescent="0.4">
      <c r="B79" s="26"/>
      <c r="H79" s="26"/>
      <c r="N79" s="26"/>
    </row>
    <row r="80" spans="2:14" s="25" customFormat="1" x14ac:dyDescent="0.4">
      <c r="B80" s="26"/>
      <c r="H80" s="26"/>
      <c r="N80" s="26"/>
    </row>
    <row r="81" spans="2:14" s="25" customFormat="1" x14ac:dyDescent="0.4">
      <c r="B81" s="26"/>
      <c r="H81" s="26"/>
      <c r="N81" s="26"/>
    </row>
    <row r="82" spans="2:14" s="25" customFormat="1" x14ac:dyDescent="0.4">
      <c r="B82" s="26"/>
      <c r="H82" s="26"/>
      <c r="N82" s="26"/>
    </row>
    <row r="83" spans="2:14" s="25" customFormat="1" x14ac:dyDescent="0.4">
      <c r="B83" s="26"/>
      <c r="H83" s="26"/>
      <c r="N83" s="26"/>
    </row>
    <row r="84" spans="2:14" s="25" customFormat="1" x14ac:dyDescent="0.4">
      <c r="B84" s="26"/>
      <c r="H84" s="26"/>
      <c r="N84" s="26"/>
    </row>
    <row r="85" spans="2:14" s="25" customFormat="1" x14ac:dyDescent="0.4">
      <c r="B85" s="26"/>
      <c r="H85" s="26"/>
      <c r="N85" s="26"/>
    </row>
    <row r="86" spans="2:14" s="25" customFormat="1" x14ac:dyDescent="0.4">
      <c r="B86" s="26"/>
      <c r="H86" s="26"/>
      <c r="N86" s="26"/>
    </row>
    <row r="87" spans="2:14" s="25" customFormat="1" x14ac:dyDescent="0.4">
      <c r="B87" s="26"/>
      <c r="H87" s="26"/>
      <c r="N87" s="26"/>
    </row>
    <row r="88" spans="2:14" s="25" customFormat="1" x14ac:dyDescent="0.4">
      <c r="B88" s="26"/>
      <c r="H88" s="26"/>
      <c r="N88" s="26"/>
    </row>
    <row r="89" spans="2:14" s="25" customFormat="1" x14ac:dyDescent="0.4">
      <c r="B89" s="26"/>
      <c r="H89" s="26"/>
      <c r="N89" s="26"/>
    </row>
    <row r="90" spans="2:14" s="25" customFormat="1" x14ac:dyDescent="0.4">
      <c r="B90" s="26"/>
      <c r="H90" s="26"/>
      <c r="N90" s="26"/>
    </row>
    <row r="91" spans="2:14" s="25" customFormat="1" x14ac:dyDescent="0.4">
      <c r="B91" s="26"/>
      <c r="H91" s="26"/>
      <c r="N91" s="26"/>
    </row>
    <row r="92" spans="2:14" s="25" customFormat="1" x14ac:dyDescent="0.4">
      <c r="B92" s="26"/>
      <c r="H92" s="26"/>
      <c r="N92" s="26"/>
    </row>
    <row r="93" spans="2:14" s="25" customFormat="1" x14ac:dyDescent="0.4">
      <c r="B93" s="26"/>
      <c r="H93" s="26"/>
      <c r="N93" s="26"/>
    </row>
    <row r="94" spans="2:14" s="25" customFormat="1" x14ac:dyDescent="0.4">
      <c r="B94" s="26"/>
      <c r="H94" s="26"/>
      <c r="N94" s="26"/>
    </row>
    <row r="95" spans="2:14" s="25" customFormat="1" x14ac:dyDescent="0.4">
      <c r="B95" s="26"/>
      <c r="H95" s="26"/>
      <c r="N95" s="26"/>
    </row>
    <row r="96" spans="2:14" s="25" customFormat="1" x14ac:dyDescent="0.4">
      <c r="B96" s="26"/>
      <c r="H96" s="26"/>
      <c r="N96" s="26"/>
    </row>
    <row r="97" spans="2:21" s="25" customFormat="1" x14ac:dyDescent="0.4">
      <c r="B97" s="26"/>
      <c r="H97" s="26"/>
      <c r="N97" s="26"/>
    </row>
    <row r="98" spans="2:21" s="25" customFormat="1" x14ac:dyDescent="0.4">
      <c r="B98" s="26"/>
      <c r="H98" s="26"/>
      <c r="N98" s="26"/>
    </row>
    <row r="99" spans="2:21" s="25" customFormat="1" x14ac:dyDescent="0.4">
      <c r="B99" s="26"/>
      <c r="H99" s="26"/>
      <c r="N99" s="26"/>
    </row>
    <row r="100" spans="2:21" s="25" customFormat="1" x14ac:dyDescent="0.4">
      <c r="B100" s="26"/>
      <c r="H100" s="26"/>
      <c r="N100" s="26"/>
    </row>
    <row r="101" spans="2:21" s="25" customFormat="1" x14ac:dyDescent="0.4">
      <c r="B101" s="26"/>
      <c r="H101" s="26"/>
      <c r="N101" s="26"/>
    </row>
    <row r="102" spans="2:21" s="25" customFormat="1" x14ac:dyDescent="0.4">
      <c r="B102" s="26"/>
      <c r="H102" s="26"/>
      <c r="N102" s="26"/>
    </row>
    <row r="103" spans="2:21" s="25" customFormat="1" x14ac:dyDescent="0.4">
      <c r="B103" s="26"/>
      <c r="H103" s="26"/>
      <c r="N103" s="26"/>
    </row>
    <row r="104" spans="2:21" s="25" customFormat="1" x14ac:dyDescent="0.4">
      <c r="B104" s="26"/>
      <c r="H104" s="26"/>
      <c r="N104" s="26"/>
    </row>
    <row r="105" spans="2:21" s="25" customFormat="1" x14ac:dyDescent="0.4">
      <c r="B105" s="26"/>
      <c r="H105" s="26"/>
      <c r="N105" s="26"/>
    </row>
    <row r="106" spans="2:21" s="25" customFormat="1" x14ac:dyDescent="0.4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4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4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L7" sqref="L7"/>
    </sheetView>
  </sheetViews>
  <sheetFormatPr defaultColWidth="9.15234375" defaultRowHeight="14.6" x14ac:dyDescent="0.4"/>
  <cols>
    <col min="1" max="1" width="26.15234375" style="27" customWidth="1"/>
    <col min="2" max="2" width="11.53515625" style="62" customWidth="1"/>
    <col min="3" max="3" width="10.69140625" style="27" customWidth="1"/>
    <col min="4" max="4" width="19.15234375" style="27" customWidth="1"/>
    <col min="5" max="5" width="18.15234375" style="27" customWidth="1"/>
    <col min="6" max="6" width="11.3828125" style="27" customWidth="1"/>
    <col min="7" max="7" width="9.3046875" style="27" customWidth="1"/>
    <col min="8" max="8" width="10.84375" style="62" customWidth="1"/>
    <col min="9" max="9" width="17.3046875" style="27" customWidth="1"/>
    <col min="10" max="10" width="20" style="27" customWidth="1"/>
    <col min="11" max="12" width="11.3828125" style="27" customWidth="1"/>
    <col min="13" max="13" width="10.69140625" style="27" customWidth="1"/>
    <col min="14" max="14" width="18.84375" style="62" customWidth="1"/>
    <col min="15" max="15" width="19.69140625" style="27" customWidth="1"/>
    <col min="16" max="16" width="11.3828125" style="27" customWidth="1"/>
    <col min="17" max="17" width="9.15234375" style="27" customWidth="1"/>
    <col min="18" max="18" width="11" style="27" customWidth="1"/>
    <col min="19" max="19" width="18.84375" style="27" customWidth="1"/>
    <col min="20" max="20" width="19.53515625" style="27" customWidth="1"/>
    <col min="21" max="21" width="11.15234375" style="27" customWidth="1"/>
    <col min="22" max="22" width="9" style="27" customWidth="1"/>
    <col min="23" max="23" width="10" style="27" customWidth="1"/>
    <col min="24" max="24" width="19" style="27" customWidth="1"/>
    <col min="25" max="25" width="17.3046875" style="27" customWidth="1"/>
    <col min="26" max="26" width="9.69140625" style="27" customWidth="1"/>
    <col min="27" max="27" width="9.15234375" style="27" customWidth="1"/>
    <col min="28" max="28" width="10.84375" style="27" customWidth="1"/>
    <col min="29" max="29" width="18.15234375" style="27" customWidth="1"/>
    <col min="30" max="30" width="18.84375" style="27" customWidth="1"/>
    <col min="31" max="31" width="10.84375" style="27" customWidth="1"/>
    <col min="32" max="16384" width="9.15234375" style="27"/>
  </cols>
  <sheetData>
    <row r="1" spans="1:31" ht="15" x14ac:dyDescent="0.25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5" x14ac:dyDescent="0.25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5" x14ac:dyDescent="0.25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25">
      <c r="B4" s="26"/>
      <c r="H4" s="26"/>
      <c r="N4" s="26"/>
    </row>
    <row r="5" spans="1:31" s="25" customFormat="1" ht="30.75" customHeight="1" x14ac:dyDescent="0.4">
      <c r="A5" s="28" t="s">
        <v>12</v>
      </c>
      <c r="B5" s="26"/>
      <c r="H5" s="26"/>
      <c r="N5" s="26"/>
    </row>
    <row r="6" spans="1:31" s="25" customFormat="1" ht="6.75" customHeight="1" x14ac:dyDescent="0.25">
      <c r="A6" s="29"/>
      <c r="B6" s="26"/>
      <c r="H6" s="26"/>
      <c r="N6" s="26"/>
    </row>
    <row r="7" spans="1:31" s="25" customFormat="1" ht="24.75" customHeight="1" x14ac:dyDescent="0.25">
      <c r="A7" s="30" t="s">
        <v>38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>
        <v>45600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93" t="str">
        <f>'CONTRACTACIO 1r TR 2024'!B8</f>
        <v>Barcelona d'Infraestructures Municipals SA (BIMSA)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">
      <c r="A10" s="25"/>
      <c r="B10" s="130" t="s">
        <v>6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</row>
    <row r="11" spans="1:31" ht="30" customHeight="1" thickBot="1" x14ac:dyDescent="0.45">
      <c r="A11" s="121" t="s">
        <v>10</v>
      </c>
      <c r="B11" s="133" t="s">
        <v>3</v>
      </c>
      <c r="C11" s="134"/>
      <c r="D11" s="134"/>
      <c r="E11" s="134"/>
      <c r="F11" s="135"/>
      <c r="G11" s="136" t="s">
        <v>1</v>
      </c>
      <c r="H11" s="137"/>
      <c r="I11" s="137"/>
      <c r="J11" s="137"/>
      <c r="K11" s="138"/>
      <c r="L11" s="107" t="s">
        <v>2</v>
      </c>
      <c r="M11" s="108"/>
      <c r="N11" s="108"/>
      <c r="O11" s="108"/>
      <c r="P11" s="108"/>
      <c r="Q11" s="139" t="s">
        <v>34</v>
      </c>
      <c r="R11" s="140"/>
      <c r="S11" s="140"/>
      <c r="T11" s="140"/>
      <c r="U11" s="141"/>
      <c r="V11" s="145" t="s">
        <v>5</v>
      </c>
      <c r="W11" s="146"/>
      <c r="X11" s="146"/>
      <c r="Y11" s="146"/>
      <c r="Z11" s="147"/>
      <c r="AA11" s="142" t="s">
        <v>4</v>
      </c>
      <c r="AB11" s="143"/>
      <c r="AC11" s="143"/>
      <c r="AD11" s="143"/>
      <c r="AE11" s="144"/>
    </row>
    <row r="12" spans="1:31" ht="39" customHeight="1" thickBot="1" x14ac:dyDescent="0.45">
      <c r="A12" s="122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02">
        <v>6</v>
      </c>
      <c r="C13" s="20">
        <f t="shared" ref="C13:C21" si="0">IF(B13,B13/$B$25,"")</f>
        <v>9.6774193548387094E-2</v>
      </c>
      <c r="D13" s="103">
        <v>6839702.3399999999</v>
      </c>
      <c r="E13" s="103">
        <v>8276039.8313999996</v>
      </c>
      <c r="F13" s="21">
        <f t="shared" ref="F13:F24" si="1">IF(E13,E13/$E$25,"")</f>
        <v>0.37010718577376189</v>
      </c>
      <c r="G13" s="102">
        <v>19</v>
      </c>
      <c r="H13" s="20">
        <f t="shared" ref="H13:H21" si="2">IF(G13,G13/$G$25,"")</f>
        <v>5.7750759878419454E-2</v>
      </c>
      <c r="I13" s="103">
        <v>2680462.5</v>
      </c>
      <c r="J13" s="103">
        <v>3243359.625</v>
      </c>
      <c r="K13" s="21">
        <f t="shared" ref="K13:K21" si="3">IF(J13,J13/$J$25,"")</f>
        <v>0.49476524515267228</v>
      </c>
      <c r="L13" s="102">
        <v>6</v>
      </c>
      <c r="M13" s="20">
        <f t="shared" ref="M13:M21" si="4">IF(L13,L13/$L$25,"")</f>
        <v>0.31578947368421051</v>
      </c>
      <c r="N13" s="103">
        <v>1354971.15</v>
      </c>
      <c r="O13" s="103">
        <v>1639515.0915000001</v>
      </c>
      <c r="P13" s="21">
        <f t="shared" ref="P13:P21" si="5">IF(O13,O13/$O$25,"")</f>
        <v>0.90447743658659818</v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25">
      <c r="A14" s="43" t="s">
        <v>18</v>
      </c>
      <c r="B14" s="102">
        <v>9</v>
      </c>
      <c r="C14" s="20">
        <f t="shared" si="0"/>
        <v>0.14516129032258066</v>
      </c>
      <c r="D14" s="103">
        <v>6826439.6900000004</v>
      </c>
      <c r="E14" s="103">
        <v>8259992.0248999996</v>
      </c>
      <c r="F14" s="21">
        <f t="shared" si="1"/>
        <v>0.36938952266162678</v>
      </c>
      <c r="G14" s="102">
        <v>3</v>
      </c>
      <c r="H14" s="20">
        <f t="shared" si="2"/>
        <v>9.11854103343465E-3</v>
      </c>
      <c r="I14" s="103">
        <v>62238.509999999995</v>
      </c>
      <c r="J14" s="103">
        <v>75308.597099999999</v>
      </c>
      <c r="K14" s="21">
        <f t="shared" si="3"/>
        <v>1.1488111345742404E-2</v>
      </c>
      <c r="L14" s="102">
        <v>1</v>
      </c>
      <c r="M14" s="20">
        <f t="shared" si="4"/>
        <v>5.2631578947368418E-2</v>
      </c>
      <c r="N14" s="103">
        <v>55665.13</v>
      </c>
      <c r="O14" s="103">
        <v>67354.8073</v>
      </c>
      <c r="P14" s="21">
        <f t="shared" si="5"/>
        <v>3.7157879036509182E-2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102"/>
      <c r="C15" s="20" t="str">
        <f t="shared" si="0"/>
        <v/>
      </c>
      <c r="D15" s="103"/>
      <c r="E15" s="103"/>
      <c r="F15" s="21" t="str">
        <f t="shared" si="1"/>
        <v/>
      </c>
      <c r="G15" s="102">
        <v>2</v>
      </c>
      <c r="H15" s="20">
        <f t="shared" si="2"/>
        <v>6.0790273556231003E-3</v>
      </c>
      <c r="I15" s="103">
        <v>45572.29</v>
      </c>
      <c r="J15" s="103">
        <v>55142.4709</v>
      </c>
      <c r="K15" s="21">
        <f t="shared" si="3"/>
        <v>8.4118264045919978E-3</v>
      </c>
      <c r="L15" s="102"/>
      <c r="M15" s="20" t="str">
        <f t="shared" si="4"/>
        <v/>
      </c>
      <c r="N15" s="103"/>
      <c r="O15" s="103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102"/>
      <c r="C16" s="20" t="str">
        <f t="shared" si="0"/>
        <v/>
      </c>
      <c r="D16" s="102"/>
      <c r="E16" s="102"/>
      <c r="F16" s="21" t="str">
        <f t="shared" si="1"/>
        <v/>
      </c>
      <c r="G16" s="102">
        <v>1</v>
      </c>
      <c r="H16" s="20">
        <f t="shared" si="2"/>
        <v>3.0395136778115501E-3</v>
      </c>
      <c r="I16" s="103">
        <v>62158.080000000002</v>
      </c>
      <c r="J16" s="103">
        <v>75211.276800000007</v>
      </c>
      <c r="K16" s="21">
        <f t="shared" si="3"/>
        <v>1.1473265412002377E-2</v>
      </c>
      <c r="L16" s="102"/>
      <c r="M16" s="20" t="str">
        <f t="shared" si="4"/>
        <v/>
      </c>
      <c r="N16" s="103"/>
      <c r="O16" s="103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4">
      <c r="A17" s="43" t="s">
        <v>27</v>
      </c>
      <c r="B17" s="102"/>
      <c r="C17" s="20" t="str">
        <f t="shared" si="0"/>
        <v/>
      </c>
      <c r="D17" s="103"/>
      <c r="E17" s="103"/>
      <c r="F17" s="21" t="str">
        <f t="shared" si="1"/>
        <v/>
      </c>
      <c r="G17" s="102"/>
      <c r="H17" s="20" t="str">
        <f t="shared" si="2"/>
        <v/>
      </c>
      <c r="I17" s="103"/>
      <c r="J17" s="103"/>
      <c r="K17" s="21" t="str">
        <f t="shared" si="3"/>
        <v/>
      </c>
      <c r="L17" s="102"/>
      <c r="M17" s="20" t="str">
        <f t="shared" si="4"/>
        <v/>
      </c>
      <c r="N17" s="103"/>
      <c r="O17" s="103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102">
        <v>27</v>
      </c>
      <c r="C18" s="66">
        <f t="shared" si="0"/>
        <v>0.43548387096774194</v>
      </c>
      <c r="D18" s="103">
        <v>172636.14</v>
      </c>
      <c r="E18" s="103">
        <v>208889.72939999995</v>
      </c>
      <c r="F18" s="67">
        <f t="shared" si="1"/>
        <v>9.3416164566958552E-3</v>
      </c>
      <c r="G18" s="102">
        <v>45</v>
      </c>
      <c r="H18" s="66">
        <f t="shared" si="2"/>
        <v>0.13677811550151975</v>
      </c>
      <c r="I18" s="103">
        <v>116466.57999999994</v>
      </c>
      <c r="J18" s="103">
        <v>140924.56179999994</v>
      </c>
      <c r="K18" s="67">
        <f t="shared" si="3"/>
        <v>2.1497639308810809E-2</v>
      </c>
      <c r="L18" s="102"/>
      <c r="M18" s="66" t="str">
        <f t="shared" si="4"/>
        <v/>
      </c>
      <c r="N18" s="103"/>
      <c r="O18" s="103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102">
        <v>6</v>
      </c>
      <c r="C19" s="20">
        <f t="shared" si="0"/>
        <v>9.6774193548387094E-2</v>
      </c>
      <c r="D19" s="103">
        <v>861256.83000000007</v>
      </c>
      <c r="E19" s="103">
        <v>1042120.7642999999</v>
      </c>
      <c r="F19" s="21">
        <f t="shared" si="1"/>
        <v>4.6603978614035896E-2</v>
      </c>
      <c r="G19" s="102">
        <v>59</v>
      </c>
      <c r="H19" s="20">
        <f t="shared" si="2"/>
        <v>0.17933130699088146</v>
      </c>
      <c r="I19" s="103">
        <v>1153641.4899999998</v>
      </c>
      <c r="J19" s="103">
        <v>1394322.2029000001</v>
      </c>
      <c r="K19" s="21">
        <f t="shared" si="3"/>
        <v>0.21269986874786748</v>
      </c>
      <c r="L19" s="102"/>
      <c r="M19" s="20" t="str">
        <f t="shared" si="4"/>
        <v/>
      </c>
      <c r="N19" s="103"/>
      <c r="O19" s="103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4">
      <c r="A20" s="80" t="s">
        <v>29</v>
      </c>
      <c r="B20" s="102">
        <v>8</v>
      </c>
      <c r="C20" s="66">
        <f t="shared" si="0"/>
        <v>0.12903225806451613</v>
      </c>
      <c r="D20" s="103">
        <v>208348.77</v>
      </c>
      <c r="E20" s="103">
        <v>252102.01170000003</v>
      </c>
      <c r="F20" s="21">
        <f t="shared" si="1"/>
        <v>1.1274083737995651E-2</v>
      </c>
      <c r="G20" s="102">
        <v>198</v>
      </c>
      <c r="H20" s="66">
        <f t="shared" si="2"/>
        <v>0.60182370820668696</v>
      </c>
      <c r="I20" s="103">
        <v>1234136.2999999998</v>
      </c>
      <c r="J20" s="103">
        <v>1489746.3234999997</v>
      </c>
      <c r="K20" s="21">
        <f t="shared" si="3"/>
        <v>0.2272565457374372</v>
      </c>
      <c r="L20" s="102">
        <v>12</v>
      </c>
      <c r="M20" s="66">
        <f t="shared" si="4"/>
        <v>0.63157894736842102</v>
      </c>
      <c r="N20" s="103">
        <v>87517.1</v>
      </c>
      <c r="O20" s="103">
        <v>105795.6528</v>
      </c>
      <c r="P20" s="67">
        <f t="shared" si="5"/>
        <v>5.8364684376892635E-2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hidden="1" customHeight="1" x14ac:dyDescent="0.25">
      <c r="A21" s="46" t="s">
        <v>35</v>
      </c>
      <c r="B21" s="102"/>
      <c r="C21" s="20" t="str">
        <f t="shared" si="0"/>
        <v/>
      </c>
      <c r="D21" s="103"/>
      <c r="E21" s="103"/>
      <c r="F21" s="21" t="str">
        <f t="shared" si="1"/>
        <v/>
      </c>
      <c r="G21" s="102"/>
      <c r="H21" s="20" t="str">
        <f t="shared" si="2"/>
        <v/>
      </c>
      <c r="I21" s="103"/>
      <c r="J21" s="103"/>
      <c r="K21" s="21" t="str">
        <f t="shared" si="3"/>
        <v/>
      </c>
      <c r="L21" s="10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4">
      <c r="A22" s="80" t="s">
        <v>45</v>
      </c>
      <c r="B22" s="102"/>
      <c r="C22" s="20" t="str">
        <f t="shared" ref="C22:C23" si="12">IF(B22,B22/$B$25,"")</f>
        <v/>
      </c>
      <c r="D22" s="103"/>
      <c r="E22" s="103"/>
      <c r="F22" s="21" t="str">
        <f t="shared" si="1"/>
        <v/>
      </c>
      <c r="G22" s="102"/>
      <c r="H22" s="20" t="str">
        <f t="shared" ref="H22:H23" si="13">IF(G22,G22/$G$25,"")</f>
        <v/>
      </c>
      <c r="I22" s="103"/>
      <c r="J22" s="103"/>
      <c r="K22" s="21" t="str">
        <f t="shared" ref="K22:K23" si="14">IF(J22,J22/$J$25,"")</f>
        <v/>
      </c>
      <c r="L22" s="10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40" customHeight="1" x14ac:dyDescent="0.4">
      <c r="A23" s="94" t="s">
        <v>47</v>
      </c>
      <c r="B23" s="102"/>
      <c r="C23" s="20" t="str">
        <f t="shared" si="12"/>
        <v/>
      </c>
      <c r="D23" s="103"/>
      <c r="E23" s="103"/>
      <c r="F23" s="21" t="str">
        <f t="shared" si="1"/>
        <v/>
      </c>
      <c r="G23" s="102"/>
      <c r="H23" s="20" t="str">
        <f t="shared" si="13"/>
        <v/>
      </c>
      <c r="I23" s="103"/>
      <c r="J23" s="103"/>
      <c r="K23" s="21" t="str">
        <f t="shared" si="14"/>
        <v/>
      </c>
      <c r="L23" s="10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4">
      <c r="A24" s="97" t="s">
        <v>52</v>
      </c>
      <c r="B24" s="102">
        <v>6</v>
      </c>
      <c r="C24" s="66">
        <f t="shared" ref="C24" si="22">IF(B24,B24/$B$25,"")</f>
        <v>9.6774193548387094E-2</v>
      </c>
      <c r="D24" s="103">
        <v>3571944.6399999997</v>
      </c>
      <c r="E24" s="103">
        <v>4322053.0143999988</v>
      </c>
      <c r="F24" s="67">
        <f t="shared" si="1"/>
        <v>0.19328361275588388</v>
      </c>
      <c r="G24" s="102">
        <v>2</v>
      </c>
      <c r="H24" s="66">
        <f t="shared" ref="H24" si="23">IF(G24,G24/$G$25,"")</f>
        <v>6.0790273556231003E-3</v>
      </c>
      <c r="I24" s="103">
        <v>67219.42</v>
      </c>
      <c r="J24" s="103">
        <v>81335.498200000002</v>
      </c>
      <c r="K24" s="67">
        <f t="shared" ref="K24" si="24">IF(J24,J24/$J$25,"")</f>
        <v>1.2407497890875342E-2</v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45">
      <c r="A25" s="82" t="s">
        <v>0</v>
      </c>
      <c r="B25" s="16">
        <f t="shared" ref="B25:AE25" si="32">SUM(B13:B24)</f>
        <v>62</v>
      </c>
      <c r="C25" s="17">
        <f t="shared" si="32"/>
        <v>1</v>
      </c>
      <c r="D25" s="18">
        <f t="shared" si="32"/>
        <v>18480328.41</v>
      </c>
      <c r="E25" s="18">
        <f t="shared" si="32"/>
        <v>22361197.3761</v>
      </c>
      <c r="F25" s="19">
        <f t="shared" si="32"/>
        <v>1</v>
      </c>
      <c r="G25" s="16">
        <f t="shared" si="32"/>
        <v>329</v>
      </c>
      <c r="H25" s="17">
        <f t="shared" si="32"/>
        <v>1</v>
      </c>
      <c r="I25" s="18">
        <f t="shared" si="32"/>
        <v>5421895.1699999999</v>
      </c>
      <c r="J25" s="18">
        <f t="shared" si="32"/>
        <v>6555350.5562000005</v>
      </c>
      <c r="K25" s="19">
        <f t="shared" si="32"/>
        <v>0.99999999999999989</v>
      </c>
      <c r="L25" s="16">
        <f t="shared" si="32"/>
        <v>19</v>
      </c>
      <c r="M25" s="17">
        <f t="shared" si="32"/>
        <v>1</v>
      </c>
      <c r="N25" s="18">
        <f t="shared" si="32"/>
        <v>1498153.38</v>
      </c>
      <c r="O25" s="18">
        <f t="shared" si="32"/>
        <v>1812665.5516000001</v>
      </c>
      <c r="P25" s="19">
        <f t="shared" si="32"/>
        <v>1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4">
      <c r="B26" s="26"/>
      <c r="H26" s="26"/>
      <c r="N26" s="26"/>
    </row>
    <row r="27" spans="1:31" s="49" customFormat="1" ht="34.200000000000003" hidden="1" customHeight="1" x14ac:dyDescent="0.25">
      <c r="A27" s="127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25">
      <c r="A28" s="129" t="str">
        <f>'CONTRACTACIO 1r TR 2024'!A28:Q28</f>
        <v>https://bcnroc.ajuntament.barcelona.cat/jspui/bitstream/11703/128073/5/GM_pressupost-general_2023.pdf#page=269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4">
      <c r="A29" s="123" t="s">
        <v>36</v>
      </c>
      <c r="B29" s="123"/>
      <c r="C29" s="123"/>
      <c r="D29" s="123"/>
      <c r="E29" s="123"/>
      <c r="F29" s="123"/>
      <c r="G29" s="123"/>
      <c r="H29" s="123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4">
      <c r="A31" s="104" t="s">
        <v>10</v>
      </c>
      <c r="B31" s="109" t="s">
        <v>17</v>
      </c>
      <c r="C31" s="110"/>
      <c r="D31" s="110"/>
      <c r="E31" s="110"/>
      <c r="F31" s="111"/>
      <c r="G31" s="25"/>
      <c r="J31" s="115" t="s">
        <v>15</v>
      </c>
      <c r="K31" s="116"/>
      <c r="L31" s="109" t="s">
        <v>16</v>
      </c>
      <c r="M31" s="110"/>
      <c r="N31" s="110"/>
      <c r="O31" s="110"/>
      <c r="P31" s="111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5">
      <c r="A32" s="105"/>
      <c r="B32" s="112"/>
      <c r="C32" s="113"/>
      <c r="D32" s="113"/>
      <c r="E32" s="113"/>
      <c r="F32" s="114"/>
      <c r="G32" s="25"/>
      <c r="J32" s="117"/>
      <c r="K32" s="118"/>
      <c r="L32" s="112"/>
      <c r="M32" s="113"/>
      <c r="N32" s="113"/>
      <c r="O32" s="113"/>
      <c r="P32" s="114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5">
      <c r="A33" s="106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9"/>
      <c r="K33" s="120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4">
      <c r="A34" s="41" t="s">
        <v>25</v>
      </c>
      <c r="B34" s="9">
        <f t="shared" ref="B34:B45" si="33">B13+G13+L13+Q13+AA13+V13</f>
        <v>31</v>
      </c>
      <c r="C34" s="8">
        <f t="shared" ref="C34:C45" si="34">IF(B34,B34/$B$46,"")</f>
        <v>7.5609756097560973E-2</v>
      </c>
      <c r="D34" s="10">
        <f t="shared" ref="D34:D45" si="35">D13+I13+N13+S13+AC13+X13</f>
        <v>10875135.99</v>
      </c>
      <c r="E34" s="11">
        <f t="shared" ref="E34:E45" si="36">E13+J13+O13+T13+AD13+Y13</f>
        <v>13158914.547899999</v>
      </c>
      <c r="F34" s="21">
        <f t="shared" ref="F34:F42" si="37">IF(E34,E34/$E$46,"")</f>
        <v>0.42822165151719127</v>
      </c>
      <c r="J34" s="152" t="s">
        <v>3</v>
      </c>
      <c r="K34" s="153"/>
      <c r="L34" s="57">
        <f>B25</f>
        <v>62</v>
      </c>
      <c r="M34" s="8">
        <f t="shared" ref="M34:M39" si="38">IF(L34,L34/$L$40,"")</f>
        <v>0.15121951219512195</v>
      </c>
      <c r="N34" s="58">
        <f>D25</f>
        <v>18480328.41</v>
      </c>
      <c r="O34" s="58">
        <f>E25</f>
        <v>22361197.3761</v>
      </c>
      <c r="P34" s="59">
        <f t="shared" ref="P34:P39" si="39">IF(O34,O34/$O$40,"")</f>
        <v>0.72768531442614803</v>
      </c>
    </row>
    <row r="35" spans="1:33" s="25" customFormat="1" ht="30" customHeight="1" x14ac:dyDescent="0.4">
      <c r="A35" s="43" t="s">
        <v>18</v>
      </c>
      <c r="B35" s="12">
        <f t="shared" si="33"/>
        <v>13</v>
      </c>
      <c r="C35" s="8">
        <f t="shared" si="34"/>
        <v>3.1707317073170732E-2</v>
      </c>
      <c r="D35" s="13">
        <f t="shared" si="35"/>
        <v>6944343.3300000001</v>
      </c>
      <c r="E35" s="14">
        <f t="shared" si="36"/>
        <v>8402655.429299999</v>
      </c>
      <c r="F35" s="21">
        <f t="shared" si="37"/>
        <v>0.27344192957305646</v>
      </c>
      <c r="J35" s="148" t="s">
        <v>1</v>
      </c>
      <c r="K35" s="149"/>
      <c r="L35" s="60">
        <f>G25</f>
        <v>329</v>
      </c>
      <c r="M35" s="8">
        <f t="shared" si="38"/>
        <v>0.80243902439024395</v>
      </c>
      <c r="N35" s="61">
        <f>I25</f>
        <v>5421895.1699999999</v>
      </c>
      <c r="O35" s="61">
        <f>J25</f>
        <v>6555350.5562000005</v>
      </c>
      <c r="P35" s="59">
        <f t="shared" si="39"/>
        <v>0.2133263371558323</v>
      </c>
    </row>
    <row r="36" spans="1:33" ht="30" customHeight="1" x14ac:dyDescent="0.4">
      <c r="A36" s="43" t="s">
        <v>19</v>
      </c>
      <c r="B36" s="12">
        <f t="shared" si="33"/>
        <v>2</v>
      </c>
      <c r="C36" s="8">
        <f t="shared" si="34"/>
        <v>4.8780487804878049E-3</v>
      </c>
      <c r="D36" s="13">
        <f t="shared" si="35"/>
        <v>45572.29</v>
      </c>
      <c r="E36" s="14">
        <f t="shared" si="36"/>
        <v>55142.4709</v>
      </c>
      <c r="F36" s="21">
        <f t="shared" si="37"/>
        <v>1.7944641156823257E-3</v>
      </c>
      <c r="G36" s="25"/>
      <c r="J36" s="148" t="s">
        <v>2</v>
      </c>
      <c r="K36" s="149"/>
      <c r="L36" s="60">
        <f>L25</f>
        <v>19</v>
      </c>
      <c r="M36" s="8">
        <f t="shared" si="38"/>
        <v>4.6341463414634146E-2</v>
      </c>
      <c r="N36" s="61">
        <f>N25</f>
        <v>1498153.38</v>
      </c>
      <c r="O36" s="61">
        <f>O25</f>
        <v>1812665.5516000001</v>
      </c>
      <c r="P36" s="59">
        <f t="shared" si="39"/>
        <v>5.8988348418019629E-2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4">
      <c r="A37" s="43" t="s">
        <v>26</v>
      </c>
      <c r="B37" s="12">
        <f t="shared" si="33"/>
        <v>1</v>
      </c>
      <c r="C37" s="8">
        <f t="shared" si="34"/>
        <v>2.4390243902439024E-3</v>
      </c>
      <c r="D37" s="13">
        <f t="shared" si="35"/>
        <v>62158.080000000002</v>
      </c>
      <c r="E37" s="14">
        <f t="shared" si="36"/>
        <v>75211.276800000007</v>
      </c>
      <c r="F37" s="21">
        <f t="shared" si="37"/>
        <v>2.4475496855591687E-3</v>
      </c>
      <c r="G37" s="25"/>
      <c r="J37" s="148" t="s">
        <v>34</v>
      </c>
      <c r="K37" s="149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4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48" t="s">
        <v>5</v>
      </c>
      <c r="K38" s="149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4">
      <c r="A39" s="44" t="s">
        <v>33</v>
      </c>
      <c r="B39" s="15">
        <f t="shared" si="33"/>
        <v>72</v>
      </c>
      <c r="C39" s="8">
        <f t="shared" si="34"/>
        <v>0.17560975609756097</v>
      </c>
      <c r="D39" s="13">
        <f t="shared" si="35"/>
        <v>289102.71999999997</v>
      </c>
      <c r="E39" s="22">
        <f t="shared" si="36"/>
        <v>349814.29119999986</v>
      </c>
      <c r="F39" s="21">
        <f t="shared" si="37"/>
        <v>1.1383769759785053E-2</v>
      </c>
      <c r="G39" s="25"/>
      <c r="J39" s="148" t="s">
        <v>4</v>
      </c>
      <c r="K39" s="149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5">
      <c r="A40" s="44" t="s">
        <v>28</v>
      </c>
      <c r="B40" s="12">
        <f t="shared" si="33"/>
        <v>65</v>
      </c>
      <c r="C40" s="8">
        <f t="shared" si="34"/>
        <v>0.15853658536585366</v>
      </c>
      <c r="D40" s="13">
        <f t="shared" si="35"/>
        <v>2014898.3199999998</v>
      </c>
      <c r="E40" s="23">
        <f t="shared" si="36"/>
        <v>2436442.9671999998</v>
      </c>
      <c r="F40" s="21">
        <f t="shared" si="37"/>
        <v>7.9287514744773052E-2</v>
      </c>
      <c r="G40" s="25"/>
      <c r="J40" s="150" t="s">
        <v>0</v>
      </c>
      <c r="K40" s="151"/>
      <c r="L40" s="83">
        <f>SUM(L34:L39)</f>
        <v>410</v>
      </c>
      <c r="M40" s="17">
        <f>SUM(M34:M39)</f>
        <v>1</v>
      </c>
      <c r="N40" s="84">
        <f>SUM(N34:N39)</f>
        <v>25400376.959999997</v>
      </c>
      <c r="O40" s="85">
        <f>SUM(O34:O39)</f>
        <v>30729213.483900003</v>
      </c>
      <c r="P40" s="86">
        <f>SUM(P34:P39)</f>
        <v>0.99999999999999989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4">
      <c r="A41" s="45" t="s">
        <v>29</v>
      </c>
      <c r="B41" s="12">
        <f t="shared" si="33"/>
        <v>218</v>
      </c>
      <c r="C41" s="8">
        <f t="shared" si="34"/>
        <v>0.53170731707317076</v>
      </c>
      <c r="D41" s="13">
        <f t="shared" si="35"/>
        <v>1530002.17</v>
      </c>
      <c r="E41" s="23">
        <f t="shared" si="36"/>
        <v>1847643.9879999997</v>
      </c>
      <c r="F41" s="21">
        <f t="shared" si="37"/>
        <v>6.0126628003936339E-2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25">
      <c r="A42" s="46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4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4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4">
      <c r="A45" s="94" t="s">
        <v>52</v>
      </c>
      <c r="B45" s="12">
        <f t="shared" si="33"/>
        <v>8</v>
      </c>
      <c r="C45" s="8">
        <f t="shared" si="34"/>
        <v>1.9512195121951219E-2</v>
      </c>
      <c r="D45" s="13">
        <f t="shared" si="35"/>
        <v>3639164.0599999996</v>
      </c>
      <c r="E45" s="14">
        <f t="shared" si="36"/>
        <v>4403388.5125999991</v>
      </c>
      <c r="F45" s="21">
        <f>IF(E45,E45/$E$46,"")</f>
        <v>0.14329649260001637</v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5">
      <c r="A46" s="64" t="s">
        <v>0</v>
      </c>
      <c r="B46" s="16">
        <f>SUM(B34:B45)</f>
        <v>410</v>
      </c>
      <c r="C46" s="17">
        <f>SUM(C34:C45)</f>
        <v>1</v>
      </c>
      <c r="D46" s="18">
        <f>SUM(D34:D45)</f>
        <v>25400376.959999997</v>
      </c>
      <c r="E46" s="18">
        <f>SUM(E34:E45)</f>
        <v>30729213.483899996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4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4">
      <c r="B48" s="26"/>
      <c r="H48" s="26"/>
      <c r="N48" s="26"/>
    </row>
    <row r="49" spans="2:14" s="25" customFormat="1" x14ac:dyDescent="0.4">
      <c r="B49" s="26"/>
      <c r="H49" s="26"/>
      <c r="N49" s="26"/>
    </row>
    <row r="50" spans="2:14" s="25" customFormat="1" x14ac:dyDescent="0.4">
      <c r="B50" s="26"/>
      <c r="H50" s="26"/>
      <c r="N50" s="26"/>
    </row>
    <row r="51" spans="2:14" s="25" customFormat="1" x14ac:dyDescent="0.4">
      <c r="B51" s="26"/>
      <c r="H51" s="26"/>
      <c r="N51" s="26"/>
    </row>
    <row r="52" spans="2:14" s="25" customFormat="1" x14ac:dyDescent="0.4">
      <c r="B52" s="26"/>
      <c r="H52" s="26"/>
      <c r="N52" s="26"/>
    </row>
    <row r="53" spans="2:14" s="25" customFormat="1" x14ac:dyDescent="0.4">
      <c r="B53" s="26"/>
      <c r="H53" s="26"/>
      <c r="N53" s="26"/>
    </row>
    <row r="54" spans="2:14" s="25" customFormat="1" x14ac:dyDescent="0.4">
      <c r="B54" s="26"/>
      <c r="H54" s="26"/>
      <c r="N54" s="26"/>
    </row>
    <row r="55" spans="2:14" s="25" customFormat="1" x14ac:dyDescent="0.4">
      <c r="B55" s="26"/>
      <c r="H55" s="26"/>
      <c r="N55" s="26"/>
    </row>
    <row r="56" spans="2:14" s="25" customFormat="1" x14ac:dyDescent="0.4">
      <c r="B56" s="26"/>
      <c r="H56" s="26"/>
      <c r="N56" s="26"/>
    </row>
    <row r="57" spans="2:14" s="25" customFormat="1" x14ac:dyDescent="0.4">
      <c r="B57" s="26"/>
      <c r="H57" s="26"/>
      <c r="N57" s="26"/>
    </row>
    <row r="58" spans="2:14" s="25" customFormat="1" x14ac:dyDescent="0.4">
      <c r="B58" s="26"/>
      <c r="H58" s="26"/>
      <c r="N58" s="26"/>
    </row>
    <row r="59" spans="2:14" s="25" customFormat="1" x14ac:dyDescent="0.4">
      <c r="B59" s="26"/>
      <c r="H59" s="26"/>
      <c r="N59" s="26"/>
    </row>
    <row r="60" spans="2:14" s="25" customFormat="1" x14ac:dyDescent="0.4">
      <c r="B60" s="26"/>
      <c r="H60" s="26"/>
      <c r="N60" s="26"/>
    </row>
    <row r="61" spans="2:14" s="25" customFormat="1" x14ac:dyDescent="0.4">
      <c r="B61" s="26"/>
      <c r="H61" s="26"/>
      <c r="N61" s="26"/>
    </row>
    <row r="62" spans="2:14" s="25" customFormat="1" x14ac:dyDescent="0.4">
      <c r="B62" s="26"/>
      <c r="H62" s="26"/>
      <c r="N62" s="26"/>
    </row>
    <row r="63" spans="2:14" s="25" customFormat="1" x14ac:dyDescent="0.4">
      <c r="B63" s="26"/>
      <c r="H63" s="26"/>
      <c r="N63" s="26"/>
    </row>
    <row r="64" spans="2:14" s="25" customFormat="1" x14ac:dyDescent="0.4">
      <c r="B64" s="26"/>
      <c r="H64" s="26"/>
      <c r="N64" s="26"/>
    </row>
    <row r="65" spans="2:14" s="25" customFormat="1" x14ac:dyDescent="0.4">
      <c r="B65" s="26"/>
      <c r="H65" s="26"/>
      <c r="N65" s="26"/>
    </row>
    <row r="66" spans="2:14" s="25" customFormat="1" x14ac:dyDescent="0.4">
      <c r="B66" s="26"/>
      <c r="H66" s="26"/>
      <c r="N66" s="26"/>
    </row>
    <row r="67" spans="2:14" s="25" customFormat="1" x14ac:dyDescent="0.4">
      <c r="B67" s="26"/>
      <c r="H67" s="26"/>
      <c r="N67" s="26"/>
    </row>
    <row r="68" spans="2:14" s="25" customFormat="1" x14ac:dyDescent="0.4">
      <c r="B68" s="26"/>
      <c r="H68" s="26"/>
      <c r="N68" s="26"/>
    </row>
    <row r="69" spans="2:14" s="25" customFormat="1" x14ac:dyDescent="0.4">
      <c r="B69" s="26"/>
      <c r="H69" s="26"/>
      <c r="N69" s="26"/>
    </row>
    <row r="70" spans="2:14" s="25" customFormat="1" x14ac:dyDescent="0.4">
      <c r="B70" s="26"/>
      <c r="H70" s="26"/>
      <c r="N70" s="26"/>
    </row>
    <row r="71" spans="2:14" s="25" customFormat="1" x14ac:dyDescent="0.4">
      <c r="B71" s="26"/>
      <c r="H71" s="26"/>
      <c r="N71" s="26"/>
    </row>
    <row r="72" spans="2:14" s="25" customFormat="1" x14ac:dyDescent="0.4">
      <c r="B72" s="26"/>
      <c r="H72" s="26"/>
      <c r="N72" s="26"/>
    </row>
    <row r="73" spans="2:14" s="25" customFormat="1" x14ac:dyDescent="0.4">
      <c r="B73" s="26"/>
      <c r="H73" s="26"/>
      <c r="N73" s="26"/>
    </row>
    <row r="74" spans="2:14" s="25" customFormat="1" x14ac:dyDescent="0.4">
      <c r="B74" s="26"/>
      <c r="H74" s="26"/>
      <c r="N74" s="26"/>
    </row>
    <row r="75" spans="2:14" s="25" customFormat="1" x14ac:dyDescent="0.4">
      <c r="B75" s="26"/>
      <c r="H75" s="26"/>
      <c r="N75" s="26"/>
    </row>
    <row r="76" spans="2:14" s="25" customFormat="1" x14ac:dyDescent="0.4">
      <c r="B76" s="26"/>
      <c r="H76" s="26"/>
      <c r="N76" s="26"/>
    </row>
    <row r="77" spans="2:14" s="25" customFormat="1" x14ac:dyDescent="0.4">
      <c r="B77" s="26"/>
      <c r="H77" s="26"/>
      <c r="N77" s="26"/>
    </row>
    <row r="78" spans="2:14" s="25" customFormat="1" x14ac:dyDescent="0.4">
      <c r="B78" s="26"/>
      <c r="H78" s="26"/>
      <c r="N78" s="26"/>
    </row>
    <row r="79" spans="2:14" s="25" customFormat="1" x14ac:dyDescent="0.4">
      <c r="B79" s="26"/>
      <c r="H79" s="26"/>
      <c r="N79" s="26"/>
    </row>
    <row r="80" spans="2:14" s="25" customFormat="1" x14ac:dyDescent="0.4">
      <c r="B80" s="26"/>
      <c r="H80" s="26"/>
      <c r="N80" s="26"/>
    </row>
    <row r="81" spans="2:14" s="25" customFormat="1" x14ac:dyDescent="0.4">
      <c r="B81" s="26"/>
      <c r="H81" s="26"/>
      <c r="N81" s="26"/>
    </row>
    <row r="82" spans="2:14" s="25" customFormat="1" x14ac:dyDescent="0.4">
      <c r="B82" s="26"/>
      <c r="H82" s="26"/>
      <c r="N82" s="26"/>
    </row>
    <row r="83" spans="2:14" s="25" customFormat="1" x14ac:dyDescent="0.4">
      <c r="B83" s="26"/>
      <c r="H83" s="26"/>
      <c r="N83" s="26"/>
    </row>
    <row r="84" spans="2:14" s="25" customFormat="1" x14ac:dyDescent="0.4">
      <c r="B84" s="26"/>
      <c r="H84" s="26"/>
      <c r="N84" s="26"/>
    </row>
    <row r="85" spans="2:14" s="25" customFormat="1" x14ac:dyDescent="0.4">
      <c r="B85" s="26"/>
      <c r="H85" s="26"/>
      <c r="N85" s="26"/>
    </row>
    <row r="86" spans="2:14" s="25" customFormat="1" x14ac:dyDescent="0.4">
      <c r="B86" s="26"/>
      <c r="H86" s="26"/>
      <c r="N86" s="26"/>
    </row>
    <row r="87" spans="2:14" s="25" customFormat="1" x14ac:dyDescent="0.4">
      <c r="B87" s="26"/>
      <c r="H87" s="26"/>
      <c r="N87" s="26"/>
    </row>
    <row r="88" spans="2:14" s="25" customFormat="1" x14ac:dyDescent="0.4">
      <c r="B88" s="26"/>
      <c r="H88" s="26"/>
      <c r="N88" s="26"/>
    </row>
    <row r="89" spans="2:14" s="25" customFormat="1" x14ac:dyDescent="0.4">
      <c r="B89" s="26"/>
      <c r="H89" s="26"/>
      <c r="N89" s="26"/>
    </row>
    <row r="90" spans="2:14" s="25" customFormat="1" x14ac:dyDescent="0.4">
      <c r="B90" s="26"/>
      <c r="H90" s="26"/>
      <c r="N90" s="26"/>
    </row>
    <row r="91" spans="2:14" s="25" customFormat="1" x14ac:dyDescent="0.4">
      <c r="B91" s="26"/>
      <c r="H91" s="26"/>
      <c r="N91" s="26"/>
    </row>
    <row r="92" spans="2:14" s="25" customFormat="1" x14ac:dyDescent="0.4">
      <c r="B92" s="26"/>
      <c r="H92" s="26"/>
      <c r="N92" s="26"/>
    </row>
    <row r="93" spans="2:14" s="25" customFormat="1" x14ac:dyDescent="0.4">
      <c r="B93" s="26"/>
      <c r="H93" s="26"/>
      <c r="N93" s="26"/>
    </row>
    <row r="94" spans="2:14" s="25" customFormat="1" x14ac:dyDescent="0.4">
      <c r="B94" s="26"/>
      <c r="H94" s="26"/>
      <c r="N94" s="26"/>
    </row>
    <row r="95" spans="2:14" s="25" customFormat="1" x14ac:dyDescent="0.4">
      <c r="B95" s="26"/>
      <c r="H95" s="26"/>
      <c r="N95" s="26"/>
    </row>
    <row r="96" spans="2:14" s="25" customFormat="1" x14ac:dyDescent="0.4">
      <c r="B96" s="26"/>
      <c r="H96" s="26"/>
      <c r="N96" s="26"/>
    </row>
    <row r="97" spans="2:21" s="25" customFormat="1" x14ac:dyDescent="0.4">
      <c r="B97" s="26"/>
      <c r="H97" s="26"/>
      <c r="N97" s="26"/>
    </row>
    <row r="98" spans="2:21" s="25" customFormat="1" x14ac:dyDescent="0.4">
      <c r="B98" s="26"/>
      <c r="H98" s="26"/>
      <c r="N98" s="26"/>
    </row>
    <row r="99" spans="2:21" s="25" customFormat="1" x14ac:dyDescent="0.4">
      <c r="B99" s="26"/>
      <c r="H99" s="26"/>
      <c r="N99" s="26"/>
    </row>
    <row r="100" spans="2:21" s="25" customFormat="1" x14ac:dyDescent="0.4">
      <c r="B100" s="26"/>
      <c r="H100" s="26"/>
      <c r="N100" s="26"/>
    </row>
    <row r="101" spans="2:21" s="25" customFormat="1" x14ac:dyDescent="0.4">
      <c r="B101" s="26"/>
      <c r="H101" s="26"/>
      <c r="N101" s="26"/>
    </row>
    <row r="102" spans="2:21" s="25" customFormat="1" x14ac:dyDescent="0.4">
      <c r="B102" s="26"/>
      <c r="H102" s="26"/>
      <c r="N102" s="26"/>
    </row>
    <row r="103" spans="2:21" s="25" customFormat="1" x14ac:dyDescent="0.4">
      <c r="B103" s="26"/>
      <c r="H103" s="26"/>
      <c r="N103" s="26"/>
    </row>
    <row r="104" spans="2:21" s="25" customFormat="1" x14ac:dyDescent="0.4">
      <c r="B104" s="26"/>
      <c r="H104" s="26"/>
      <c r="N104" s="26"/>
    </row>
    <row r="105" spans="2:21" s="25" customFormat="1" x14ac:dyDescent="0.4">
      <c r="B105" s="26"/>
      <c r="H105" s="26"/>
      <c r="N105" s="26"/>
    </row>
    <row r="106" spans="2:21" s="25" customFormat="1" x14ac:dyDescent="0.4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4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4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A42" sqref="A42:XFD42"/>
    </sheetView>
  </sheetViews>
  <sheetFormatPr defaultColWidth="9.15234375" defaultRowHeight="14.6" x14ac:dyDescent="0.4"/>
  <cols>
    <col min="1" max="1" width="26.15234375" style="27" customWidth="1"/>
    <col min="2" max="2" width="11.53515625" style="62" customWidth="1"/>
    <col min="3" max="3" width="10.69140625" style="27" customWidth="1"/>
    <col min="4" max="4" width="19.15234375" style="27" customWidth="1"/>
    <col min="5" max="5" width="18.15234375" style="27" customWidth="1"/>
    <col min="6" max="6" width="11.3828125" style="27" customWidth="1"/>
    <col min="7" max="7" width="9.3046875" style="27" customWidth="1"/>
    <col min="8" max="8" width="10.84375" style="62" customWidth="1"/>
    <col min="9" max="9" width="17.3046875" style="27" customWidth="1"/>
    <col min="10" max="10" width="20" style="27" customWidth="1"/>
    <col min="11" max="12" width="11.3828125" style="27" customWidth="1"/>
    <col min="13" max="13" width="10.69140625" style="27" customWidth="1"/>
    <col min="14" max="14" width="18.84375" style="62" customWidth="1"/>
    <col min="15" max="15" width="19.69140625" style="27" customWidth="1"/>
    <col min="16" max="16" width="11.3828125" style="27" customWidth="1"/>
    <col min="17" max="17" width="9.15234375" style="27" customWidth="1"/>
    <col min="18" max="18" width="11" style="27" customWidth="1"/>
    <col min="19" max="19" width="18.84375" style="27" customWidth="1"/>
    <col min="20" max="20" width="19.53515625" style="27" customWidth="1"/>
    <col min="21" max="21" width="11.15234375" style="27" customWidth="1"/>
    <col min="22" max="22" width="9" style="27" customWidth="1"/>
    <col min="23" max="23" width="10" style="27" customWidth="1"/>
    <col min="24" max="24" width="19" style="27" customWidth="1"/>
    <col min="25" max="25" width="17.3046875" style="27" customWidth="1"/>
    <col min="26" max="26" width="9.69140625" style="27" customWidth="1"/>
    <col min="27" max="27" width="9.15234375" style="27" customWidth="1"/>
    <col min="28" max="28" width="10.84375" style="27" customWidth="1"/>
    <col min="29" max="29" width="18.15234375" style="27" customWidth="1"/>
    <col min="30" max="30" width="18.84375" style="27" customWidth="1"/>
    <col min="31" max="31" width="10.84375" style="27" customWidth="1"/>
    <col min="32" max="16384" width="9.15234375" style="27"/>
  </cols>
  <sheetData>
    <row r="1" spans="1:31" ht="15" x14ac:dyDescent="0.25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5" x14ac:dyDescent="0.25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5" x14ac:dyDescent="0.25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25">
      <c r="B4" s="26"/>
      <c r="H4" s="26"/>
      <c r="N4" s="26"/>
    </row>
    <row r="5" spans="1:31" s="25" customFormat="1" ht="30.75" customHeight="1" x14ac:dyDescent="0.4">
      <c r="A5" s="28" t="s">
        <v>12</v>
      </c>
      <c r="B5" s="26"/>
      <c r="H5" s="26"/>
      <c r="N5" s="26"/>
    </row>
    <row r="6" spans="1:31" s="25" customFormat="1" ht="6.75" customHeight="1" x14ac:dyDescent="0.25">
      <c r="A6" s="29"/>
      <c r="B6" s="26"/>
      <c r="H6" s="26"/>
      <c r="N6" s="26"/>
    </row>
    <row r="7" spans="1:31" s="25" customFormat="1" ht="24.75" customHeight="1" x14ac:dyDescent="0.25">
      <c r="A7" s="30" t="s">
        <v>39</v>
      </c>
      <c r="B7" s="31" t="s">
        <v>57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93" t="str">
        <f>'CONTRACTACIO 1r TR 2024'!B8</f>
        <v>Barcelona d'Infraestructures Municipals SA (BIMSA)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95" customHeight="1" thickBot="1" x14ac:dyDescent="0.3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">
      <c r="A10" s="25"/>
      <c r="B10" s="130" t="s">
        <v>6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</row>
    <row r="11" spans="1:31" ht="30" customHeight="1" thickBot="1" x14ac:dyDescent="0.45">
      <c r="A11" s="121" t="s">
        <v>10</v>
      </c>
      <c r="B11" s="133" t="s">
        <v>3</v>
      </c>
      <c r="C11" s="134"/>
      <c r="D11" s="134"/>
      <c r="E11" s="134"/>
      <c r="F11" s="135"/>
      <c r="G11" s="136" t="s">
        <v>1</v>
      </c>
      <c r="H11" s="137"/>
      <c r="I11" s="137"/>
      <c r="J11" s="137"/>
      <c r="K11" s="138"/>
      <c r="L11" s="107" t="s">
        <v>2</v>
      </c>
      <c r="M11" s="108"/>
      <c r="N11" s="108"/>
      <c r="O11" s="108"/>
      <c r="P11" s="108"/>
      <c r="Q11" s="139" t="s">
        <v>34</v>
      </c>
      <c r="R11" s="140"/>
      <c r="S11" s="140"/>
      <c r="T11" s="140"/>
      <c r="U11" s="141"/>
      <c r="V11" s="145" t="s">
        <v>5</v>
      </c>
      <c r="W11" s="146"/>
      <c r="X11" s="146"/>
      <c r="Y11" s="146"/>
      <c r="Z11" s="147"/>
      <c r="AA11" s="142" t="s">
        <v>4</v>
      </c>
      <c r="AB11" s="143"/>
      <c r="AC11" s="143"/>
      <c r="AD11" s="143"/>
      <c r="AE11" s="144"/>
    </row>
    <row r="12" spans="1:31" ht="39" customHeight="1" thickBot="1" x14ac:dyDescent="0.45">
      <c r="A12" s="122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4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4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40" hidden="1" customHeight="1" x14ac:dyDescent="0.25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40" customHeight="1" x14ac:dyDescent="0.4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40" customHeight="1" x14ac:dyDescent="0.4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4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45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4">
      <c r="B26" s="26"/>
      <c r="H26" s="26"/>
      <c r="N26" s="26"/>
    </row>
    <row r="27" spans="1:31" s="49" customFormat="1" ht="34.200000000000003" hidden="1" customHeight="1" x14ac:dyDescent="0.25">
      <c r="A27" s="127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25">
      <c r="A28" s="129" t="str">
        <f>'CONTRACTACIO 1r TR 2024'!A28:Q28</f>
        <v>https://bcnroc.ajuntament.barcelona.cat/jspui/bitstream/11703/128073/5/GM_pressupost-general_2023.pdf#page=269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4">
      <c r="A29" s="123" t="s">
        <v>36</v>
      </c>
      <c r="B29" s="123"/>
      <c r="C29" s="123"/>
      <c r="D29" s="123"/>
      <c r="E29" s="123"/>
      <c r="F29" s="123"/>
      <c r="G29" s="123"/>
      <c r="H29" s="123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4">
      <c r="A31" s="104" t="s">
        <v>10</v>
      </c>
      <c r="B31" s="109" t="s">
        <v>17</v>
      </c>
      <c r="C31" s="110"/>
      <c r="D31" s="110"/>
      <c r="E31" s="110"/>
      <c r="F31" s="111"/>
      <c r="G31" s="25"/>
      <c r="J31" s="115" t="s">
        <v>15</v>
      </c>
      <c r="K31" s="116"/>
      <c r="L31" s="109" t="s">
        <v>16</v>
      </c>
      <c r="M31" s="110"/>
      <c r="N31" s="110"/>
      <c r="O31" s="110"/>
      <c r="P31" s="111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5">
      <c r="A32" s="105"/>
      <c r="B32" s="124"/>
      <c r="C32" s="125"/>
      <c r="D32" s="125"/>
      <c r="E32" s="125"/>
      <c r="F32" s="126"/>
      <c r="G32" s="25"/>
      <c r="J32" s="117"/>
      <c r="K32" s="118"/>
      <c r="L32" s="112"/>
      <c r="M32" s="113"/>
      <c r="N32" s="113"/>
      <c r="O32" s="113"/>
      <c r="P32" s="114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5">
      <c r="A33" s="106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9"/>
      <c r="K33" s="120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4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52" t="s">
        <v>3</v>
      </c>
      <c r="K34" s="153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4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48" t="s">
        <v>1</v>
      </c>
      <c r="K35" s="149"/>
      <c r="L35" s="60">
        <f>G25</f>
        <v>0</v>
      </c>
      <c r="M35" s="8" t="str">
        <f>IF(L35,L35/$L$40,"")</f>
        <v/>
      </c>
      <c r="N35" s="61">
        <f>I25</f>
        <v>0</v>
      </c>
      <c r="O35" s="61">
        <f>J25</f>
        <v>0</v>
      </c>
      <c r="P35" s="59" t="str">
        <f>IF(O35,O35/$O$40,"")</f>
        <v/>
      </c>
    </row>
    <row r="36" spans="1:33" ht="30" customHeight="1" x14ac:dyDescent="0.4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48" t="s">
        <v>2</v>
      </c>
      <c r="K36" s="149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4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48" t="s">
        <v>34</v>
      </c>
      <c r="K37" s="149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4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48" t="s">
        <v>5</v>
      </c>
      <c r="K38" s="149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4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48" t="s">
        <v>4</v>
      </c>
      <c r="K39" s="149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5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50" t="s">
        <v>0</v>
      </c>
      <c r="K40" s="151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4">
      <c r="A41" s="45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23">
        <f t="shared" si="26"/>
        <v>0</v>
      </c>
      <c r="F41" s="21" t="str">
        <f t="shared" si="27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25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4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4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4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4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4">
      <c r="B48" s="26"/>
      <c r="H48" s="26"/>
      <c r="N48" s="26"/>
    </row>
    <row r="49" spans="2:14" s="25" customFormat="1" x14ac:dyDescent="0.4">
      <c r="B49" s="26"/>
      <c r="H49" s="26"/>
      <c r="N49" s="26"/>
    </row>
    <row r="50" spans="2:14" s="25" customFormat="1" x14ac:dyDescent="0.4">
      <c r="B50" s="26"/>
      <c r="H50" s="26"/>
      <c r="N50" s="26"/>
    </row>
    <row r="51" spans="2:14" s="25" customFormat="1" x14ac:dyDescent="0.4">
      <c r="B51" s="26"/>
      <c r="H51" s="26"/>
      <c r="N51" s="26"/>
    </row>
    <row r="52" spans="2:14" s="25" customFormat="1" x14ac:dyDescent="0.4">
      <c r="B52" s="26"/>
      <c r="H52" s="26"/>
      <c r="N52" s="26"/>
    </row>
    <row r="53" spans="2:14" s="25" customFormat="1" x14ac:dyDescent="0.4">
      <c r="B53" s="26"/>
      <c r="H53" s="26"/>
      <c r="N53" s="26"/>
    </row>
    <row r="54" spans="2:14" s="25" customFormat="1" x14ac:dyDescent="0.4">
      <c r="B54" s="26"/>
      <c r="H54" s="26"/>
      <c r="N54" s="26"/>
    </row>
    <row r="55" spans="2:14" s="25" customFormat="1" x14ac:dyDescent="0.4">
      <c r="B55" s="26"/>
      <c r="H55" s="26"/>
      <c r="N55" s="26"/>
    </row>
    <row r="56" spans="2:14" s="25" customFormat="1" x14ac:dyDescent="0.4">
      <c r="B56" s="26"/>
      <c r="H56" s="26"/>
      <c r="N56" s="26"/>
    </row>
    <row r="57" spans="2:14" s="25" customFormat="1" x14ac:dyDescent="0.4">
      <c r="B57" s="26"/>
      <c r="H57" s="26"/>
      <c r="N57" s="26"/>
    </row>
    <row r="58" spans="2:14" s="25" customFormat="1" x14ac:dyDescent="0.4">
      <c r="B58" s="26"/>
      <c r="H58" s="26"/>
      <c r="N58" s="26"/>
    </row>
    <row r="59" spans="2:14" s="25" customFormat="1" x14ac:dyDescent="0.4">
      <c r="B59" s="26"/>
      <c r="H59" s="26"/>
      <c r="N59" s="26"/>
    </row>
    <row r="60" spans="2:14" s="25" customFormat="1" x14ac:dyDescent="0.4">
      <c r="B60" s="26"/>
      <c r="H60" s="26"/>
      <c r="N60" s="26"/>
    </row>
    <row r="61" spans="2:14" s="25" customFormat="1" x14ac:dyDescent="0.4">
      <c r="B61" s="26"/>
      <c r="H61" s="26"/>
      <c r="N61" s="26"/>
    </row>
    <row r="62" spans="2:14" s="25" customFormat="1" x14ac:dyDescent="0.4">
      <c r="B62" s="26"/>
      <c r="H62" s="26"/>
      <c r="N62" s="26"/>
    </row>
    <row r="63" spans="2:14" s="25" customFormat="1" x14ac:dyDescent="0.4">
      <c r="B63" s="26"/>
      <c r="H63" s="26"/>
      <c r="N63" s="26"/>
    </row>
    <row r="64" spans="2:14" s="25" customFormat="1" x14ac:dyDescent="0.4">
      <c r="B64" s="26"/>
      <c r="H64" s="26"/>
      <c r="N64" s="26"/>
    </row>
    <row r="65" spans="2:14" s="25" customFormat="1" x14ac:dyDescent="0.4">
      <c r="B65" s="26"/>
      <c r="H65" s="26"/>
      <c r="N65" s="26"/>
    </row>
    <row r="66" spans="2:14" s="25" customFormat="1" x14ac:dyDescent="0.4">
      <c r="B66" s="26"/>
      <c r="H66" s="26"/>
      <c r="N66" s="26"/>
    </row>
    <row r="67" spans="2:14" s="25" customFormat="1" x14ac:dyDescent="0.4">
      <c r="B67" s="26"/>
      <c r="H67" s="26"/>
      <c r="N67" s="26"/>
    </row>
    <row r="68" spans="2:14" s="25" customFormat="1" x14ac:dyDescent="0.4">
      <c r="B68" s="26"/>
      <c r="H68" s="26"/>
      <c r="N68" s="26"/>
    </row>
    <row r="69" spans="2:14" s="25" customFormat="1" x14ac:dyDescent="0.4">
      <c r="B69" s="26"/>
      <c r="H69" s="26"/>
      <c r="N69" s="26"/>
    </row>
    <row r="70" spans="2:14" s="25" customFormat="1" x14ac:dyDescent="0.4">
      <c r="B70" s="26"/>
      <c r="H70" s="26"/>
      <c r="N70" s="26"/>
    </row>
    <row r="71" spans="2:14" s="25" customFormat="1" x14ac:dyDescent="0.4">
      <c r="B71" s="26"/>
      <c r="H71" s="26"/>
      <c r="N71" s="26"/>
    </row>
    <row r="72" spans="2:14" s="25" customFormat="1" x14ac:dyDescent="0.4">
      <c r="B72" s="26"/>
      <c r="H72" s="26"/>
      <c r="N72" s="26"/>
    </row>
    <row r="73" spans="2:14" s="25" customFormat="1" x14ac:dyDescent="0.4">
      <c r="B73" s="26"/>
      <c r="H73" s="26"/>
      <c r="N73" s="26"/>
    </row>
    <row r="74" spans="2:14" s="25" customFormat="1" x14ac:dyDescent="0.4">
      <c r="B74" s="26"/>
      <c r="H74" s="26"/>
      <c r="N74" s="26"/>
    </row>
    <row r="75" spans="2:14" s="25" customFormat="1" x14ac:dyDescent="0.4">
      <c r="B75" s="26"/>
      <c r="H75" s="26"/>
      <c r="N75" s="26"/>
    </row>
    <row r="76" spans="2:14" s="25" customFormat="1" x14ac:dyDescent="0.4">
      <c r="B76" s="26"/>
      <c r="H76" s="26"/>
      <c r="N76" s="26"/>
    </row>
    <row r="77" spans="2:14" s="25" customFormat="1" x14ac:dyDescent="0.4">
      <c r="B77" s="26"/>
      <c r="H77" s="26"/>
      <c r="N77" s="26"/>
    </row>
    <row r="78" spans="2:14" s="25" customFormat="1" x14ac:dyDescent="0.4">
      <c r="B78" s="26"/>
      <c r="H78" s="26"/>
      <c r="N78" s="26"/>
    </row>
    <row r="79" spans="2:14" s="25" customFormat="1" x14ac:dyDescent="0.4">
      <c r="B79" s="26"/>
      <c r="H79" s="26"/>
      <c r="N79" s="26"/>
    </row>
    <row r="80" spans="2:14" s="25" customFormat="1" x14ac:dyDescent="0.4">
      <c r="B80" s="26"/>
      <c r="H80" s="26"/>
      <c r="N80" s="26"/>
    </row>
    <row r="81" spans="2:14" s="25" customFormat="1" x14ac:dyDescent="0.4">
      <c r="B81" s="26"/>
      <c r="H81" s="26"/>
      <c r="N81" s="26"/>
    </row>
    <row r="82" spans="2:14" s="25" customFormat="1" x14ac:dyDescent="0.4">
      <c r="B82" s="26"/>
      <c r="H82" s="26"/>
      <c r="N82" s="26"/>
    </row>
    <row r="83" spans="2:14" s="25" customFormat="1" x14ac:dyDescent="0.4">
      <c r="B83" s="26"/>
      <c r="H83" s="26"/>
      <c r="N83" s="26"/>
    </row>
    <row r="84" spans="2:14" s="25" customFormat="1" x14ac:dyDescent="0.4">
      <c r="B84" s="26"/>
      <c r="H84" s="26"/>
      <c r="N84" s="26"/>
    </row>
    <row r="85" spans="2:14" s="25" customFormat="1" x14ac:dyDescent="0.4">
      <c r="B85" s="26"/>
      <c r="H85" s="26"/>
      <c r="N85" s="26"/>
    </row>
    <row r="86" spans="2:14" s="25" customFormat="1" x14ac:dyDescent="0.4">
      <c r="B86" s="26"/>
      <c r="H86" s="26"/>
      <c r="N86" s="26"/>
    </row>
    <row r="87" spans="2:14" s="25" customFormat="1" x14ac:dyDescent="0.4">
      <c r="B87" s="26"/>
      <c r="H87" s="26"/>
      <c r="N87" s="26"/>
    </row>
    <row r="88" spans="2:14" s="25" customFormat="1" x14ac:dyDescent="0.4">
      <c r="B88" s="26"/>
      <c r="H88" s="26"/>
      <c r="N88" s="26"/>
    </row>
    <row r="89" spans="2:14" s="25" customFormat="1" x14ac:dyDescent="0.4">
      <c r="B89" s="26"/>
      <c r="H89" s="26"/>
      <c r="N89" s="26"/>
    </row>
    <row r="90" spans="2:14" s="25" customFormat="1" x14ac:dyDescent="0.4">
      <c r="B90" s="26"/>
      <c r="H90" s="26"/>
      <c r="N90" s="26"/>
    </row>
    <row r="91" spans="2:14" s="25" customFormat="1" x14ac:dyDescent="0.4">
      <c r="B91" s="26"/>
      <c r="H91" s="26"/>
      <c r="N91" s="26"/>
    </row>
    <row r="92" spans="2:14" s="25" customFormat="1" x14ac:dyDescent="0.4">
      <c r="B92" s="26"/>
      <c r="H92" s="26"/>
      <c r="N92" s="26"/>
    </row>
    <row r="93" spans="2:14" s="25" customFormat="1" x14ac:dyDescent="0.4">
      <c r="B93" s="26"/>
      <c r="H93" s="26"/>
      <c r="N93" s="26"/>
    </row>
    <row r="94" spans="2:14" s="25" customFormat="1" x14ac:dyDescent="0.4">
      <c r="B94" s="26"/>
      <c r="H94" s="26"/>
      <c r="N94" s="26"/>
    </row>
    <row r="95" spans="2:14" s="25" customFormat="1" x14ac:dyDescent="0.4">
      <c r="B95" s="26"/>
      <c r="H95" s="26"/>
      <c r="N95" s="26"/>
    </row>
    <row r="96" spans="2:14" s="25" customFormat="1" x14ac:dyDescent="0.4">
      <c r="B96" s="26"/>
      <c r="H96" s="26"/>
      <c r="N96" s="26"/>
    </row>
    <row r="97" spans="2:21" s="25" customFormat="1" x14ac:dyDescent="0.4">
      <c r="B97" s="26"/>
      <c r="H97" s="26"/>
      <c r="N97" s="26"/>
    </row>
    <row r="98" spans="2:21" s="25" customFormat="1" x14ac:dyDescent="0.4">
      <c r="B98" s="26"/>
      <c r="H98" s="26"/>
      <c r="N98" s="26"/>
    </row>
    <row r="99" spans="2:21" s="25" customFormat="1" x14ac:dyDescent="0.4">
      <c r="B99" s="26"/>
      <c r="H99" s="26"/>
      <c r="N99" s="26"/>
    </row>
    <row r="100" spans="2:21" s="25" customFormat="1" x14ac:dyDescent="0.4">
      <c r="B100" s="26"/>
      <c r="H100" s="26"/>
      <c r="N100" s="26"/>
    </row>
    <row r="101" spans="2:21" s="25" customFormat="1" x14ac:dyDescent="0.4">
      <c r="B101" s="26"/>
      <c r="H101" s="26"/>
      <c r="N101" s="26"/>
    </row>
    <row r="102" spans="2:21" s="25" customFormat="1" x14ac:dyDescent="0.4">
      <c r="B102" s="26"/>
      <c r="H102" s="26"/>
      <c r="N102" s="26"/>
    </row>
    <row r="103" spans="2:21" s="25" customFormat="1" x14ac:dyDescent="0.4">
      <c r="B103" s="26"/>
      <c r="H103" s="26"/>
      <c r="N103" s="26"/>
    </row>
    <row r="104" spans="2:21" s="25" customFormat="1" x14ac:dyDescent="0.4">
      <c r="B104" s="26"/>
      <c r="H104" s="26"/>
      <c r="N104" s="26"/>
    </row>
    <row r="105" spans="2:21" s="25" customFormat="1" x14ac:dyDescent="0.4">
      <c r="B105" s="26"/>
      <c r="H105" s="26"/>
      <c r="N105" s="26"/>
    </row>
    <row r="106" spans="2:21" s="25" customFormat="1" x14ac:dyDescent="0.4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4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4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5234375" defaultRowHeight="14.6" x14ac:dyDescent="0.4"/>
  <cols>
    <col min="1" max="1" width="26.15234375" style="27" customWidth="1"/>
    <col min="2" max="2" width="11.53515625" style="62" customWidth="1"/>
    <col min="3" max="3" width="10.69140625" style="27" customWidth="1"/>
    <col min="4" max="4" width="19.15234375" style="27" customWidth="1"/>
    <col min="5" max="5" width="18.15234375" style="27" customWidth="1"/>
    <col min="6" max="6" width="11.3828125" style="27" customWidth="1"/>
    <col min="7" max="7" width="9.3046875" style="27" customWidth="1"/>
    <col min="8" max="8" width="10.84375" style="62" customWidth="1"/>
    <col min="9" max="9" width="17.3046875" style="27" customWidth="1"/>
    <col min="10" max="10" width="20" style="27" customWidth="1"/>
    <col min="11" max="12" width="11.3828125" style="27" customWidth="1"/>
    <col min="13" max="13" width="10.69140625" style="27" customWidth="1"/>
    <col min="14" max="14" width="18.84375" style="62" customWidth="1"/>
    <col min="15" max="15" width="19.69140625" style="27" customWidth="1"/>
    <col min="16" max="16" width="11.3828125" style="27" customWidth="1"/>
    <col min="17" max="17" width="9.15234375" style="27" customWidth="1"/>
    <col min="18" max="18" width="11" style="27" customWidth="1"/>
    <col min="19" max="19" width="18.84375" style="27" customWidth="1"/>
    <col min="20" max="20" width="19.53515625" style="27" customWidth="1"/>
    <col min="21" max="21" width="11.15234375" style="27" customWidth="1"/>
    <col min="22" max="22" width="9" style="27" customWidth="1"/>
    <col min="23" max="23" width="10" style="27" customWidth="1"/>
    <col min="24" max="24" width="19" style="27" customWidth="1"/>
    <col min="25" max="25" width="17.3046875" style="27" customWidth="1"/>
    <col min="26" max="26" width="9.69140625" style="27" customWidth="1"/>
    <col min="27" max="27" width="9.15234375" style="27" customWidth="1"/>
    <col min="28" max="28" width="10.84375" style="27" customWidth="1"/>
    <col min="29" max="29" width="18.15234375" style="27" customWidth="1"/>
    <col min="30" max="30" width="18.84375" style="27" customWidth="1"/>
    <col min="31" max="31" width="10.84375" style="27" customWidth="1"/>
    <col min="32" max="16384" width="9.15234375" style="27"/>
  </cols>
  <sheetData>
    <row r="1" spans="1:31" ht="15" x14ac:dyDescent="0.25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5" x14ac:dyDescent="0.25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5" x14ac:dyDescent="0.25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25">
      <c r="B4" s="26"/>
      <c r="H4" s="26"/>
      <c r="N4" s="26"/>
    </row>
    <row r="5" spans="1:31" s="25" customFormat="1" ht="30.75" customHeight="1" x14ac:dyDescent="0.4">
      <c r="A5" s="28" t="s">
        <v>12</v>
      </c>
      <c r="B5" s="26"/>
      <c r="H5" s="26"/>
      <c r="N5" s="26"/>
    </row>
    <row r="6" spans="1:31" s="25" customFormat="1" ht="6.75" customHeight="1" x14ac:dyDescent="0.25">
      <c r="A6" s="29"/>
      <c r="B6" s="26"/>
      <c r="H6" s="26"/>
      <c r="N6" s="26"/>
    </row>
    <row r="7" spans="1:31" s="25" customFormat="1" ht="24.75" customHeight="1" x14ac:dyDescent="0.25">
      <c r="A7" s="30" t="s">
        <v>40</v>
      </c>
      <c r="B7" s="31" t="s">
        <v>58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93" t="str">
        <f>'CONTRACTACIO 1r TR 2024'!B8</f>
        <v>Barcelona d'Infraestructures Municipals SA (BIMSA)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">
      <c r="A10" s="25"/>
      <c r="B10" s="130" t="s">
        <v>6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</row>
    <row r="11" spans="1:31" ht="30" customHeight="1" thickBot="1" x14ac:dyDescent="0.45">
      <c r="A11" s="121" t="s">
        <v>10</v>
      </c>
      <c r="B11" s="133" t="s">
        <v>3</v>
      </c>
      <c r="C11" s="134"/>
      <c r="D11" s="134"/>
      <c r="E11" s="134"/>
      <c r="F11" s="135"/>
      <c r="G11" s="136" t="s">
        <v>1</v>
      </c>
      <c r="H11" s="137"/>
      <c r="I11" s="137"/>
      <c r="J11" s="137"/>
      <c r="K11" s="138"/>
      <c r="L11" s="107" t="s">
        <v>2</v>
      </c>
      <c r="M11" s="108"/>
      <c r="N11" s="108"/>
      <c r="O11" s="108"/>
      <c r="P11" s="108"/>
      <c r="Q11" s="139" t="s">
        <v>34</v>
      </c>
      <c r="R11" s="140"/>
      <c r="S11" s="140"/>
      <c r="T11" s="140"/>
      <c r="U11" s="141"/>
      <c r="V11" s="145" t="s">
        <v>5</v>
      </c>
      <c r="W11" s="146"/>
      <c r="X11" s="146"/>
      <c r="Y11" s="146"/>
      <c r="Z11" s="147"/>
      <c r="AA11" s="142" t="s">
        <v>4</v>
      </c>
      <c r="AB11" s="143"/>
      <c r="AC11" s="143"/>
      <c r="AD11" s="143"/>
      <c r="AE11" s="144"/>
    </row>
    <row r="12" spans="1:31" ht="39" customHeight="1" thickBot="1" x14ac:dyDescent="0.45">
      <c r="A12" s="122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4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4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40" hidden="1" customHeight="1" x14ac:dyDescent="0.2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40" customHeight="1" x14ac:dyDescent="0.4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40" customHeight="1" x14ac:dyDescent="0.4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4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45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4">
      <c r="B26" s="26"/>
      <c r="H26" s="26"/>
      <c r="N26" s="26"/>
    </row>
    <row r="27" spans="1:31" s="49" customFormat="1" ht="34.200000000000003" hidden="1" customHeight="1" x14ac:dyDescent="0.25">
      <c r="A27" s="127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25">
      <c r="A28" s="129" t="str">
        <f>'CONTRACTACIO 1r TR 2024'!A28:Q28</f>
        <v>https://bcnroc.ajuntament.barcelona.cat/jspui/bitstream/11703/128073/5/GM_pressupost-general_2023.pdf#page=269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4">
      <c r="A29" s="123" t="s">
        <v>36</v>
      </c>
      <c r="B29" s="123"/>
      <c r="C29" s="123"/>
      <c r="D29" s="123"/>
      <c r="E29" s="123"/>
      <c r="F29" s="123"/>
      <c r="G29" s="123"/>
      <c r="H29" s="123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4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4">
      <c r="A31" s="104" t="s">
        <v>10</v>
      </c>
      <c r="B31" s="109" t="s">
        <v>17</v>
      </c>
      <c r="C31" s="110"/>
      <c r="D31" s="110"/>
      <c r="E31" s="110"/>
      <c r="F31" s="111"/>
      <c r="G31" s="25"/>
      <c r="J31" s="115" t="s">
        <v>15</v>
      </c>
      <c r="K31" s="116"/>
      <c r="L31" s="109" t="s">
        <v>16</v>
      </c>
      <c r="M31" s="110"/>
      <c r="N31" s="110"/>
      <c r="O31" s="110"/>
      <c r="P31" s="111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45">
      <c r="A32" s="105"/>
      <c r="B32" s="124"/>
      <c r="C32" s="125"/>
      <c r="D32" s="125"/>
      <c r="E32" s="125"/>
      <c r="F32" s="126"/>
      <c r="G32" s="25"/>
      <c r="J32" s="117"/>
      <c r="K32" s="118"/>
      <c r="L32" s="112"/>
      <c r="M32" s="113"/>
      <c r="N32" s="113"/>
      <c r="O32" s="113"/>
      <c r="P32" s="114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5" customHeight="1" thickBot="1" x14ac:dyDescent="0.45">
      <c r="A33" s="106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9"/>
      <c r="K33" s="120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4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52" t="s">
        <v>3</v>
      </c>
      <c r="K34" s="153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4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48" t="s">
        <v>1</v>
      </c>
      <c r="K35" s="149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4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48" t="s">
        <v>2</v>
      </c>
      <c r="K36" s="149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4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48" t="s">
        <v>34</v>
      </c>
      <c r="K37" s="149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4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48" t="s">
        <v>5</v>
      </c>
      <c r="K38" s="149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4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48" t="s">
        <v>4</v>
      </c>
      <c r="K39" s="149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5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50" t="s">
        <v>0</v>
      </c>
      <c r="K40" s="151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4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25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4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4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4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4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5" customHeight="1" x14ac:dyDescent="0.4">
      <c r="B48" s="26"/>
      <c r="H48" s="26"/>
      <c r="N48" s="26"/>
    </row>
    <row r="49" spans="2:14" s="25" customFormat="1" x14ac:dyDescent="0.4">
      <c r="B49" s="26"/>
      <c r="H49" s="26"/>
      <c r="N49" s="26"/>
    </row>
    <row r="50" spans="2:14" s="25" customFormat="1" x14ac:dyDescent="0.4">
      <c r="B50" s="26"/>
      <c r="H50" s="26"/>
      <c r="N50" s="26"/>
    </row>
    <row r="51" spans="2:14" s="25" customFormat="1" x14ac:dyDescent="0.4">
      <c r="B51" s="26"/>
      <c r="H51" s="26"/>
      <c r="N51" s="26"/>
    </row>
    <row r="52" spans="2:14" s="25" customFormat="1" x14ac:dyDescent="0.4">
      <c r="B52" s="26"/>
      <c r="H52" s="26"/>
      <c r="N52" s="26"/>
    </row>
    <row r="53" spans="2:14" s="25" customFormat="1" x14ac:dyDescent="0.4">
      <c r="B53" s="26"/>
      <c r="H53" s="26"/>
      <c r="N53" s="26"/>
    </row>
    <row r="54" spans="2:14" s="25" customFormat="1" x14ac:dyDescent="0.4">
      <c r="B54" s="26"/>
      <c r="H54" s="26"/>
      <c r="N54" s="26"/>
    </row>
    <row r="55" spans="2:14" s="25" customFormat="1" x14ac:dyDescent="0.4">
      <c r="B55" s="26"/>
      <c r="H55" s="26"/>
      <c r="N55" s="26"/>
    </row>
    <row r="56" spans="2:14" s="25" customFormat="1" x14ac:dyDescent="0.4">
      <c r="B56" s="26"/>
      <c r="H56" s="26"/>
      <c r="N56" s="26"/>
    </row>
    <row r="57" spans="2:14" s="25" customFormat="1" x14ac:dyDescent="0.4">
      <c r="B57" s="26"/>
      <c r="H57" s="26"/>
      <c r="N57" s="26"/>
    </row>
    <row r="58" spans="2:14" s="25" customFormat="1" x14ac:dyDescent="0.4">
      <c r="B58" s="26"/>
      <c r="H58" s="26"/>
      <c r="N58" s="26"/>
    </row>
    <row r="59" spans="2:14" s="25" customFormat="1" x14ac:dyDescent="0.4">
      <c r="B59" s="26"/>
      <c r="H59" s="26"/>
      <c r="N59" s="26"/>
    </row>
    <row r="60" spans="2:14" s="25" customFormat="1" x14ac:dyDescent="0.4">
      <c r="B60" s="26"/>
      <c r="H60" s="26"/>
      <c r="N60" s="26"/>
    </row>
    <row r="61" spans="2:14" s="25" customFormat="1" x14ac:dyDescent="0.4">
      <c r="B61" s="26"/>
      <c r="H61" s="26"/>
      <c r="N61" s="26"/>
    </row>
    <row r="62" spans="2:14" s="25" customFormat="1" x14ac:dyDescent="0.4">
      <c r="B62" s="26"/>
      <c r="H62" s="26"/>
      <c r="N62" s="26"/>
    </row>
    <row r="63" spans="2:14" s="25" customFormat="1" x14ac:dyDescent="0.4">
      <c r="B63" s="26"/>
      <c r="H63" s="26"/>
      <c r="N63" s="26"/>
    </row>
    <row r="64" spans="2:14" s="25" customFormat="1" x14ac:dyDescent="0.4">
      <c r="B64" s="26"/>
      <c r="H64" s="26"/>
      <c r="N64" s="26"/>
    </row>
    <row r="65" spans="2:14" s="25" customFormat="1" x14ac:dyDescent="0.4">
      <c r="B65" s="26"/>
      <c r="H65" s="26"/>
      <c r="N65" s="26"/>
    </row>
    <row r="66" spans="2:14" s="25" customFormat="1" x14ac:dyDescent="0.4">
      <c r="B66" s="26"/>
      <c r="H66" s="26"/>
      <c r="N66" s="26"/>
    </row>
    <row r="67" spans="2:14" s="25" customFormat="1" x14ac:dyDescent="0.4">
      <c r="B67" s="26"/>
      <c r="H67" s="26"/>
      <c r="N67" s="26"/>
    </row>
    <row r="68" spans="2:14" s="25" customFormat="1" x14ac:dyDescent="0.4">
      <c r="B68" s="26"/>
      <c r="H68" s="26"/>
      <c r="N68" s="26"/>
    </row>
    <row r="69" spans="2:14" s="25" customFormat="1" x14ac:dyDescent="0.4">
      <c r="B69" s="26"/>
      <c r="H69" s="26"/>
      <c r="N69" s="26"/>
    </row>
    <row r="70" spans="2:14" s="25" customFormat="1" x14ac:dyDescent="0.4">
      <c r="B70" s="26"/>
      <c r="H70" s="26"/>
      <c r="N70" s="26"/>
    </row>
    <row r="71" spans="2:14" s="25" customFormat="1" x14ac:dyDescent="0.4">
      <c r="B71" s="26"/>
      <c r="H71" s="26"/>
      <c r="N71" s="26"/>
    </row>
    <row r="72" spans="2:14" s="25" customFormat="1" x14ac:dyDescent="0.4">
      <c r="B72" s="26"/>
      <c r="H72" s="26"/>
      <c r="N72" s="26"/>
    </row>
    <row r="73" spans="2:14" s="25" customFormat="1" x14ac:dyDescent="0.4">
      <c r="B73" s="26"/>
      <c r="H73" s="26"/>
      <c r="N73" s="26"/>
    </row>
    <row r="74" spans="2:14" s="25" customFormat="1" x14ac:dyDescent="0.4">
      <c r="B74" s="26"/>
      <c r="H74" s="26"/>
      <c r="N74" s="26"/>
    </row>
    <row r="75" spans="2:14" s="25" customFormat="1" x14ac:dyDescent="0.4">
      <c r="B75" s="26"/>
      <c r="H75" s="26"/>
      <c r="N75" s="26"/>
    </row>
    <row r="76" spans="2:14" s="25" customFormat="1" x14ac:dyDescent="0.4">
      <c r="B76" s="26"/>
      <c r="H76" s="26"/>
      <c r="N76" s="26"/>
    </row>
    <row r="77" spans="2:14" s="25" customFormat="1" x14ac:dyDescent="0.4">
      <c r="B77" s="26"/>
      <c r="H77" s="26"/>
      <c r="N77" s="26"/>
    </row>
    <row r="78" spans="2:14" s="25" customFormat="1" x14ac:dyDescent="0.4">
      <c r="B78" s="26"/>
      <c r="H78" s="26"/>
      <c r="N78" s="26"/>
    </row>
    <row r="79" spans="2:14" s="25" customFormat="1" x14ac:dyDescent="0.4">
      <c r="B79" s="26"/>
      <c r="H79" s="26"/>
      <c r="N79" s="26"/>
    </row>
    <row r="80" spans="2:14" s="25" customFormat="1" x14ac:dyDescent="0.4">
      <c r="B80" s="26"/>
      <c r="H80" s="26"/>
      <c r="N80" s="26"/>
    </row>
    <row r="81" spans="2:14" s="25" customFormat="1" x14ac:dyDescent="0.4">
      <c r="B81" s="26"/>
      <c r="H81" s="26"/>
      <c r="N81" s="26"/>
    </row>
    <row r="82" spans="2:14" s="25" customFormat="1" x14ac:dyDescent="0.4">
      <c r="B82" s="26"/>
      <c r="H82" s="26"/>
      <c r="N82" s="26"/>
    </row>
    <row r="83" spans="2:14" s="25" customFormat="1" x14ac:dyDescent="0.4">
      <c r="B83" s="26"/>
      <c r="H83" s="26"/>
      <c r="N83" s="26"/>
    </row>
    <row r="84" spans="2:14" s="25" customFormat="1" x14ac:dyDescent="0.4">
      <c r="B84" s="26"/>
      <c r="H84" s="26"/>
      <c r="N84" s="26"/>
    </row>
    <row r="85" spans="2:14" s="25" customFormat="1" x14ac:dyDescent="0.4">
      <c r="B85" s="26"/>
      <c r="H85" s="26"/>
      <c r="N85" s="26"/>
    </row>
    <row r="86" spans="2:14" s="25" customFormat="1" x14ac:dyDescent="0.4">
      <c r="B86" s="26"/>
      <c r="H86" s="26"/>
      <c r="N86" s="26"/>
    </row>
    <row r="87" spans="2:14" s="25" customFormat="1" x14ac:dyDescent="0.4">
      <c r="B87" s="26"/>
      <c r="H87" s="26"/>
      <c r="N87" s="26"/>
    </row>
    <row r="88" spans="2:14" s="25" customFormat="1" x14ac:dyDescent="0.4">
      <c r="B88" s="26"/>
      <c r="H88" s="26"/>
      <c r="N88" s="26"/>
    </row>
    <row r="89" spans="2:14" s="25" customFormat="1" x14ac:dyDescent="0.4">
      <c r="B89" s="26"/>
      <c r="H89" s="26"/>
      <c r="N89" s="26"/>
    </row>
    <row r="90" spans="2:14" s="25" customFormat="1" x14ac:dyDescent="0.4">
      <c r="B90" s="26"/>
      <c r="H90" s="26"/>
      <c r="N90" s="26"/>
    </row>
    <row r="91" spans="2:14" s="25" customFormat="1" x14ac:dyDescent="0.4">
      <c r="B91" s="26"/>
      <c r="H91" s="26"/>
      <c r="N91" s="26"/>
    </row>
    <row r="92" spans="2:14" s="25" customFormat="1" x14ac:dyDescent="0.4">
      <c r="B92" s="26"/>
      <c r="H92" s="26"/>
      <c r="N92" s="26"/>
    </row>
    <row r="93" spans="2:14" s="25" customFormat="1" x14ac:dyDescent="0.4">
      <c r="B93" s="26"/>
      <c r="H93" s="26"/>
      <c r="N93" s="26"/>
    </row>
    <row r="94" spans="2:14" s="25" customFormat="1" x14ac:dyDescent="0.4">
      <c r="B94" s="26"/>
      <c r="H94" s="26"/>
      <c r="N94" s="26"/>
    </row>
    <row r="95" spans="2:14" s="25" customFormat="1" x14ac:dyDescent="0.4">
      <c r="B95" s="26"/>
      <c r="H95" s="26"/>
      <c r="N95" s="26"/>
    </row>
    <row r="96" spans="2:14" s="25" customFormat="1" x14ac:dyDescent="0.4">
      <c r="B96" s="26"/>
      <c r="H96" s="26"/>
      <c r="N96" s="26"/>
    </row>
    <row r="97" spans="2:21" s="25" customFormat="1" x14ac:dyDescent="0.4">
      <c r="B97" s="26"/>
      <c r="H97" s="26"/>
      <c r="N97" s="26"/>
    </row>
    <row r="98" spans="2:21" s="25" customFormat="1" x14ac:dyDescent="0.4">
      <c r="B98" s="26"/>
      <c r="H98" s="26"/>
      <c r="N98" s="26"/>
    </row>
    <row r="99" spans="2:21" s="25" customFormat="1" x14ac:dyDescent="0.4">
      <c r="B99" s="26"/>
      <c r="H99" s="26"/>
      <c r="N99" s="26"/>
    </row>
    <row r="100" spans="2:21" s="25" customFormat="1" x14ac:dyDescent="0.4">
      <c r="B100" s="26"/>
      <c r="H100" s="26"/>
      <c r="N100" s="26"/>
    </row>
    <row r="101" spans="2:21" s="25" customFormat="1" x14ac:dyDescent="0.4">
      <c r="B101" s="26"/>
      <c r="H101" s="26"/>
      <c r="N101" s="26"/>
    </row>
    <row r="102" spans="2:21" s="25" customFormat="1" x14ac:dyDescent="0.4">
      <c r="B102" s="26"/>
      <c r="H102" s="26"/>
      <c r="N102" s="26"/>
    </row>
    <row r="103" spans="2:21" s="25" customFormat="1" x14ac:dyDescent="0.4">
      <c r="B103" s="26"/>
      <c r="H103" s="26"/>
      <c r="N103" s="26"/>
    </row>
    <row r="104" spans="2:21" s="25" customFormat="1" x14ac:dyDescent="0.4">
      <c r="B104" s="26"/>
      <c r="H104" s="26"/>
      <c r="N104" s="26"/>
    </row>
    <row r="105" spans="2:21" s="25" customFormat="1" x14ac:dyDescent="0.4">
      <c r="B105" s="26"/>
      <c r="H105" s="26"/>
      <c r="N105" s="26"/>
    </row>
    <row r="106" spans="2:21" s="25" customFormat="1" x14ac:dyDescent="0.4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4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4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topLeftCell="A7" zoomScale="80" zoomScaleNormal="80" workbookViewId="0">
      <selection activeCell="A5" sqref="A5"/>
    </sheetView>
  </sheetViews>
  <sheetFormatPr defaultColWidth="9.15234375" defaultRowHeight="14.6" x14ac:dyDescent="0.4"/>
  <cols>
    <col min="1" max="1" width="30.3828125" style="27" customWidth="1"/>
    <col min="2" max="2" width="11.15234375" style="62" customWidth="1"/>
    <col min="3" max="3" width="10.69140625" style="27" customWidth="1"/>
    <col min="4" max="4" width="19.15234375" style="27" customWidth="1"/>
    <col min="5" max="5" width="19.69140625" style="27" customWidth="1"/>
    <col min="6" max="6" width="11.3828125" style="27" customWidth="1"/>
    <col min="7" max="7" width="9.3046875" style="27" customWidth="1"/>
    <col min="8" max="8" width="10.84375" style="62" customWidth="1"/>
    <col min="9" max="9" width="17.3046875" style="27" customWidth="1"/>
    <col min="10" max="10" width="20" style="27" customWidth="1"/>
    <col min="11" max="11" width="11.3828125" style="27" customWidth="1"/>
    <col min="12" max="12" width="11.69140625" style="27" customWidth="1"/>
    <col min="13" max="13" width="10.69140625" style="27" customWidth="1"/>
    <col min="14" max="14" width="20.15234375" style="62" customWidth="1"/>
    <col min="15" max="15" width="19.69140625" style="27" customWidth="1"/>
    <col min="16" max="16" width="11.3828125" style="27" customWidth="1"/>
    <col min="17" max="17" width="9.15234375" style="27" customWidth="1"/>
    <col min="18" max="18" width="11" style="27" customWidth="1"/>
    <col min="19" max="19" width="18.84375" style="27" customWidth="1"/>
    <col min="20" max="20" width="19.53515625" style="27" customWidth="1"/>
    <col min="21" max="21" width="11.15234375" style="27" customWidth="1"/>
    <col min="22" max="22" width="9" style="27" customWidth="1"/>
    <col min="23" max="23" width="10" style="27" customWidth="1"/>
    <col min="24" max="24" width="19" style="27" customWidth="1"/>
    <col min="25" max="25" width="15.3828125" style="27" customWidth="1"/>
    <col min="26" max="26" width="9.69140625" style="27" customWidth="1"/>
    <col min="27" max="27" width="9.15234375" style="27" customWidth="1"/>
    <col min="28" max="28" width="10.84375" style="27" customWidth="1"/>
    <col min="29" max="29" width="18.15234375" style="27" customWidth="1"/>
    <col min="30" max="30" width="18.84375" style="27" customWidth="1"/>
    <col min="31" max="31" width="10.84375" style="27" customWidth="1"/>
    <col min="32" max="16384" width="9.15234375" style="27"/>
  </cols>
  <sheetData>
    <row r="1" spans="1:31" ht="15" x14ac:dyDescent="0.25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5" x14ac:dyDescent="0.25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5" x14ac:dyDescent="0.25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5" x14ac:dyDescent="0.25">
      <c r="B4" s="26"/>
      <c r="H4" s="26"/>
      <c r="N4" s="26"/>
    </row>
    <row r="5" spans="1:31" s="25" customFormat="1" ht="30.75" customHeight="1" x14ac:dyDescent="0.4">
      <c r="A5" s="28" t="s">
        <v>37</v>
      </c>
      <c r="B5" s="26"/>
      <c r="H5" s="26"/>
      <c r="N5" s="26"/>
    </row>
    <row r="6" spans="1:31" s="25" customFormat="1" ht="6.75" customHeight="1" x14ac:dyDescent="0.25">
      <c r="A6" s="29"/>
      <c r="B6" s="26"/>
      <c r="H6" s="26"/>
      <c r="N6" s="26"/>
    </row>
    <row r="7" spans="1:31" s="25" customFormat="1" ht="24.75" customHeight="1" x14ac:dyDescent="0.25">
      <c r="A7" s="30" t="s">
        <v>59</v>
      </c>
      <c r="B7" s="31" t="s">
        <v>60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93" t="str">
        <f>'CONTRACTACIO 1r TR 2024'!B8</f>
        <v>Barcelona d'Infraestructures Municipals SA (BIMSA)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">
      <c r="A10" s="25"/>
      <c r="B10" s="172" t="s">
        <v>6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4"/>
    </row>
    <row r="11" spans="1:31" ht="30" customHeight="1" thickBot="1" x14ac:dyDescent="0.45">
      <c r="A11" s="175" t="s">
        <v>10</v>
      </c>
      <c r="B11" s="133" t="s">
        <v>3</v>
      </c>
      <c r="C11" s="134"/>
      <c r="D11" s="134"/>
      <c r="E11" s="134"/>
      <c r="F11" s="135"/>
      <c r="G11" s="136" t="s">
        <v>1</v>
      </c>
      <c r="H11" s="137"/>
      <c r="I11" s="137"/>
      <c r="J11" s="137"/>
      <c r="K11" s="138"/>
      <c r="L11" s="107" t="s">
        <v>2</v>
      </c>
      <c r="M11" s="108"/>
      <c r="N11" s="108"/>
      <c r="O11" s="108"/>
      <c r="P11" s="108"/>
      <c r="Q11" s="139" t="s">
        <v>34</v>
      </c>
      <c r="R11" s="140"/>
      <c r="S11" s="140"/>
      <c r="T11" s="140"/>
      <c r="U11" s="141"/>
      <c r="V11" s="142" t="s">
        <v>4</v>
      </c>
      <c r="W11" s="143"/>
      <c r="X11" s="143"/>
      <c r="Y11" s="143"/>
      <c r="Z11" s="144"/>
      <c r="AA11" s="145" t="s">
        <v>5</v>
      </c>
      <c r="AB11" s="146"/>
      <c r="AC11" s="146"/>
      <c r="AD11" s="146"/>
      <c r="AE11" s="147"/>
    </row>
    <row r="12" spans="1:31" ht="39" customHeight="1" thickBot="1" x14ac:dyDescent="0.45">
      <c r="A12" s="176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25">
      <c r="A13" s="41" t="s">
        <v>25</v>
      </c>
      <c r="B13" s="9">
        <f>'CONTRACTACIO 1r TR 2024'!B13+'CONTRACTACIO 2n TR 2024'!B13+'CONTRACTACIO 3r TR 2024'!B13+'CONTRACTACIO 4t TR 2024'!B13</f>
        <v>10</v>
      </c>
      <c r="C13" s="20">
        <f t="shared" ref="C13:C24" si="0">IF(B13,B13/$B$25,"")</f>
        <v>7.3529411764705885E-2</v>
      </c>
      <c r="D13" s="10">
        <f>'CONTRACTACIO 1r TR 2024'!D13+'CONTRACTACIO 2n TR 2024'!D13+'CONTRACTACIO 3r TR 2024'!D13+'CONTRACTACIO 4t TR 2024'!D13</f>
        <v>45856967.560000002</v>
      </c>
      <c r="E13" s="10">
        <f>'CONTRACTACIO 1r TR 2024'!E13+'CONTRACTACIO 2n TR 2024'!E13+'CONTRACTACIO 3r TR 2024'!E13+'CONTRACTACIO 4t TR 2024'!E13</f>
        <v>55486930.747599997</v>
      </c>
      <c r="F13" s="21">
        <f t="shared" ref="F13:F24" si="1">IF(E13,E13/$E$25,"")</f>
        <v>0.74544958622148527</v>
      </c>
      <c r="G13" s="9">
        <f>'CONTRACTACIO 1r TR 2024'!G13+'CONTRACTACIO 2n TR 2024'!G13+'CONTRACTACIO 3r TR 2024'!G13+'CONTRACTACIO 4t TR 2024'!G13</f>
        <v>34</v>
      </c>
      <c r="H13" s="20">
        <f t="shared" ref="H13:H24" si="2">IF(G13,G13/$G$25,"")</f>
        <v>5.5105348460291734E-2</v>
      </c>
      <c r="I13" s="10">
        <f>'CONTRACTACIO 1r TR 2024'!I13+'CONTRACTACIO 2n TR 2024'!I13+'CONTRACTACIO 3r TR 2024'!I13+'CONTRACTACIO 4t TR 2024'!I13</f>
        <v>6423432.7200000007</v>
      </c>
      <c r="J13" s="10">
        <f>'CONTRACTACIO 1r TR 2024'!J13+'CONTRACTACIO 2n TR 2024'!J13+'CONTRACTACIO 3r TR 2024'!J13+'CONTRACTACIO 4t TR 2024'!J13</f>
        <v>7772353.5949999997</v>
      </c>
      <c r="K13" s="21">
        <f t="shared" ref="K13:K24" si="3">IF(J13,J13/$J$25,"")</f>
        <v>0.52839011088169496</v>
      </c>
      <c r="L13" s="9">
        <f>'CONTRACTACIO 1r TR 2024'!L13+'CONTRACTACIO 2n TR 2024'!L13+'CONTRACTACIO 3r TR 2024'!L13+'CONTRACTACIO 4t TR 2024'!L13</f>
        <v>9</v>
      </c>
      <c r="M13" s="20">
        <f t="shared" ref="M13:M24" si="4">IF(L13,L13/$L$25,"")</f>
        <v>0.21951219512195122</v>
      </c>
      <c r="N13" s="10">
        <f>'CONTRACTACIO 1r TR 2024'!N13+'CONTRACTACIO 2n TR 2024'!N13+'CONTRACTACIO 3r TR 2024'!N13+'CONTRACTACIO 4t TR 2024'!N13</f>
        <v>2127130.17</v>
      </c>
      <c r="O13" s="10">
        <f>'CONTRACTACIO 1r TR 2024'!O13+'CONTRACTACIO 2n TR 2024'!O13+'CONTRACTACIO 3r TR 2024'!O13+'CONTRACTACIO 4t TR 2024'!O13</f>
        <v>2573827.5015000002</v>
      </c>
      <c r="P13" s="21">
        <f t="shared" ref="P13:P24" si="5">IF(O13,O13/$O$25,"")</f>
        <v>0.9025596993768068</v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25">
      <c r="A14" s="43" t="s">
        <v>18</v>
      </c>
      <c r="B14" s="9">
        <f>'CONTRACTACIO 1r TR 2024'!B14+'CONTRACTACIO 2n TR 2024'!B14+'CONTRACTACIO 3r TR 2024'!B14+'CONTRACTACIO 4t TR 2024'!B14</f>
        <v>14</v>
      </c>
      <c r="C14" s="20">
        <f t="shared" si="0"/>
        <v>0.10294117647058823</v>
      </c>
      <c r="D14" s="13">
        <f>'CONTRACTACIO 1r TR 2024'!D14+'CONTRACTACIO 2n TR 2024'!D14+'CONTRACTACIO 3r TR 2024'!D14+'CONTRACTACIO 4t TR 2024'!D14</f>
        <v>9485424.8500000015</v>
      </c>
      <c r="E14" s="13">
        <f>'CONTRACTACIO 1r TR 2024'!E14+'CONTRACTACIO 2n TR 2024'!E14+'CONTRACTACIO 3r TR 2024'!E14+'CONTRACTACIO 4t TR 2024'!E14</f>
        <v>11477364.068499999</v>
      </c>
      <c r="F14" s="21">
        <f t="shared" si="1"/>
        <v>0.15419480192003115</v>
      </c>
      <c r="G14" s="9">
        <f>'CONTRACTACIO 1r TR 2024'!G14+'CONTRACTACIO 2n TR 2024'!G14+'CONTRACTACIO 3r TR 2024'!G14+'CONTRACTACIO 4t TR 2024'!G14</f>
        <v>4</v>
      </c>
      <c r="H14" s="20">
        <f t="shared" si="2"/>
        <v>6.4829821717990272E-3</v>
      </c>
      <c r="I14" s="13">
        <f>'CONTRACTACIO 1r TR 2024'!I14+'CONTRACTACIO 2n TR 2024'!I14+'CONTRACTACIO 3r TR 2024'!I14+'CONTRACTACIO 4t TR 2024'!I14</f>
        <v>124899.18</v>
      </c>
      <c r="J14" s="13">
        <f>'CONTRACTACIO 1r TR 2024'!J14+'CONTRACTACIO 2n TR 2024'!J14+'CONTRACTACIO 3r TR 2024'!J14+'CONTRACTACIO 4t TR 2024'!J14</f>
        <v>151128.00779999999</v>
      </c>
      <c r="K14" s="21">
        <f t="shared" si="3"/>
        <v>1.0274178062375152E-2</v>
      </c>
      <c r="L14" s="9">
        <f>'CONTRACTACIO 1r TR 2024'!L14+'CONTRACTACIO 2n TR 2024'!L14+'CONTRACTACIO 3r TR 2024'!L14+'CONTRACTACIO 4t TR 2024'!L14</f>
        <v>1</v>
      </c>
      <c r="M14" s="20">
        <f t="shared" si="4"/>
        <v>2.4390243902439025E-2</v>
      </c>
      <c r="N14" s="13">
        <f>'CONTRACTACIO 1r TR 2024'!N14+'CONTRACTACIO 2n TR 2024'!N14+'CONTRACTACIO 3r TR 2024'!N14+'CONTRACTACIO 4t TR 2024'!N14</f>
        <v>55665.13</v>
      </c>
      <c r="O14" s="13">
        <f>'CONTRACTACIO 1r TR 2024'!O14+'CONTRACTACIO 2n TR 2024'!O14+'CONTRACTACIO 3r TR 2024'!O14+'CONTRACTACIO 4t TR 2024'!O14</f>
        <v>67354.8073</v>
      </c>
      <c r="P14" s="21">
        <f t="shared" si="5"/>
        <v>2.3619195378416755E-2</v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9">
        <f>'CONTRACTACIO 1r TR 2024'!B15+'CONTRACTACIO 2n TR 2024'!B15+'CONTRACTACIO 3r TR 2024'!B15+'CONTRACTACIO 4t TR 2024'!B15</f>
        <v>1</v>
      </c>
      <c r="C15" s="20">
        <f t="shared" si="0"/>
        <v>7.3529411764705881E-3</v>
      </c>
      <c r="D15" s="13">
        <f>'CONTRACTACIO 1r TR 2024'!D15+'CONTRACTACIO 2n TR 2024'!D15+'CONTRACTACIO 3r TR 2024'!D15+'CONTRACTACIO 4t TR 2024'!D15</f>
        <v>30982.57</v>
      </c>
      <c r="E15" s="13">
        <f>'CONTRACTACIO 1r TR 2024'!E15+'CONTRACTACIO 2n TR 2024'!E15+'CONTRACTACIO 3r TR 2024'!E15+'CONTRACTACIO 4t TR 2024'!E15</f>
        <v>37488.909699999997</v>
      </c>
      <c r="F15" s="21">
        <f t="shared" si="1"/>
        <v>5.0365179416539255E-4</v>
      </c>
      <c r="G15" s="9">
        <f>'CONTRACTACIO 1r TR 2024'!G15+'CONTRACTACIO 2n TR 2024'!G15+'CONTRACTACIO 3r TR 2024'!G15+'CONTRACTACIO 4t TR 2024'!G15</f>
        <v>4</v>
      </c>
      <c r="H15" s="20">
        <f t="shared" si="2"/>
        <v>6.4829821717990272E-3</v>
      </c>
      <c r="I15" s="13">
        <f>'CONTRACTACIO 1r TR 2024'!I15+'CONTRACTACIO 2n TR 2024'!I15+'CONTRACTACIO 3r TR 2024'!I15+'CONTRACTACIO 4t TR 2024'!I15</f>
        <v>99724.260000000009</v>
      </c>
      <c r="J15" s="13">
        <f>'CONTRACTACIO 1r TR 2024'!J15+'CONTRACTACIO 2n TR 2024'!J15+'CONTRACTACIO 3r TR 2024'!J15+'CONTRACTACIO 4t TR 2024'!J15</f>
        <v>120666.35459999999</v>
      </c>
      <c r="K15" s="21">
        <f t="shared" si="3"/>
        <v>8.2032948845508508E-3</v>
      </c>
      <c r="L15" s="9">
        <f>'CONTRACTACIO 1r TR 2024'!L15+'CONTRACTACIO 2n TR 2024'!L15+'CONTRACTACIO 3r TR 2024'!L15+'CONTRACTACIO 4t TR 2024'!L15</f>
        <v>1</v>
      </c>
      <c r="M15" s="20">
        <f t="shared" si="4"/>
        <v>2.4390243902439025E-2</v>
      </c>
      <c r="N15" s="13">
        <f>'CONTRACTACIO 1r TR 2024'!N15+'CONTRACTACIO 2n TR 2024'!N15+'CONTRACTACIO 3r TR 2024'!N15+'CONTRACTACIO 4t TR 2024'!N15</f>
        <v>15442.2</v>
      </c>
      <c r="O15" s="13">
        <f>'CONTRACTACIO 1r TR 2024'!O15+'CONTRACTACIO 2n TR 2024'!O15+'CONTRACTACIO 3r TR 2024'!O15+'CONTRACTACIO 4t TR 2024'!O15</f>
        <v>18685.060000000001</v>
      </c>
      <c r="P15" s="21">
        <f t="shared" si="5"/>
        <v>6.5522581162137748E-3</v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1</v>
      </c>
      <c r="H16" s="20">
        <f t="shared" si="2"/>
        <v>1.6207455429497568E-3</v>
      </c>
      <c r="I16" s="13">
        <f>'CONTRACTACIO 1r TR 2024'!I16+'CONTRACTACIO 2n TR 2024'!I16+'CONTRACTACIO 3r TR 2024'!I16+'CONTRACTACIO 4t TR 2024'!I16</f>
        <v>62158.080000000002</v>
      </c>
      <c r="J16" s="13">
        <f>'CONTRACTACIO 1r TR 2024'!J16+'CONTRACTACIO 2n TR 2024'!J16+'CONTRACTACIO 3r TR 2024'!J16+'CONTRACTACIO 4t TR 2024'!J16</f>
        <v>75211.276800000007</v>
      </c>
      <c r="K16" s="21">
        <f t="shared" si="3"/>
        <v>5.1131094850691561E-3</v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4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25">
      <c r="A18" s="44" t="s">
        <v>33</v>
      </c>
      <c r="B18" s="9">
        <f>'CONTRACTACIO 1r TR 2024'!B18+'CONTRACTACIO 2n TR 2024'!B18+'CONTRACTACIO 3r TR 2024'!B18+'CONTRACTACIO 4t TR 2024'!B18</f>
        <v>83</v>
      </c>
      <c r="C18" s="20">
        <f t="shared" si="0"/>
        <v>0.61029411764705888</v>
      </c>
      <c r="D18" s="13">
        <f>'CONTRACTACIO 1r TR 2024'!D18+'CONTRACTACIO 2n TR 2024'!D18+'CONTRACTACIO 3r TR 2024'!D18+'CONTRACTACIO 4t TR 2024'!D18</f>
        <v>917204.52000000014</v>
      </c>
      <c r="E18" s="13">
        <f>'CONTRACTACIO 1r TR 2024'!E18+'CONTRACTACIO 2n TR 2024'!E18+'CONTRACTACIO 3r TR 2024'!E18+'CONTRACTACIO 4t TR 2024'!E18</f>
        <v>1109817.4691999999</v>
      </c>
      <c r="F18" s="21">
        <f t="shared" si="1"/>
        <v>1.4910051106625683E-2</v>
      </c>
      <c r="G18" s="9">
        <f>'CONTRACTACIO 1r TR 2024'!G18+'CONTRACTACIO 2n TR 2024'!G18+'CONTRACTACIO 3r TR 2024'!G18+'CONTRACTACIO 4t TR 2024'!G18</f>
        <v>74</v>
      </c>
      <c r="H18" s="20">
        <f t="shared" si="2"/>
        <v>0.11993517017828201</v>
      </c>
      <c r="I18" s="13">
        <f>'CONTRACTACIO 1r TR 2024'!I18+'CONTRACTACIO 2n TR 2024'!I18+'CONTRACTACIO 3r TR 2024'!I18+'CONTRACTACIO 4t TR 2024'!I18</f>
        <v>248270.27999999997</v>
      </c>
      <c r="J18" s="13">
        <f>'CONTRACTACIO 1r TR 2024'!J18+'CONTRACTACIO 2n TR 2024'!J18+'CONTRACTACIO 3r TR 2024'!J18+'CONTRACTACIO 4t TR 2024'!J18</f>
        <v>300407.03879999998</v>
      </c>
      <c r="K18" s="21">
        <f t="shared" si="3"/>
        <v>2.0422656612443225E-2</v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25">
      <c r="A19" s="44" t="s">
        <v>28</v>
      </c>
      <c r="B19" s="9">
        <f>'CONTRACTACIO 1r TR 2024'!B19+'CONTRACTACIO 2n TR 2024'!B19+'CONTRACTACIO 3r TR 2024'!B19+'CONTRACTACIO 4t TR 2024'!B19</f>
        <v>9</v>
      </c>
      <c r="C19" s="20">
        <f t="shared" si="0"/>
        <v>6.6176470588235295E-2</v>
      </c>
      <c r="D19" s="13">
        <f>'CONTRACTACIO 1r TR 2024'!D19+'CONTRACTACIO 2n TR 2024'!D19+'CONTRACTACIO 3r TR 2024'!D19+'CONTRACTACIO 4t TR 2024'!D19</f>
        <v>1396137.19</v>
      </c>
      <c r="E19" s="13">
        <f>'CONTRACTACIO 1r TR 2024'!E19+'CONTRACTACIO 2n TR 2024'!E19+'CONTRACTACIO 3r TR 2024'!E19+'CONTRACTACIO 4t TR 2024'!E19</f>
        <v>1689325.9998999999</v>
      </c>
      <c r="F19" s="21">
        <f t="shared" si="1"/>
        <v>2.2695567238112578E-2</v>
      </c>
      <c r="G19" s="9">
        <f>'CONTRACTACIO 1r TR 2024'!G19+'CONTRACTACIO 2n TR 2024'!G19+'CONTRACTACIO 3r TR 2024'!G19+'CONTRACTACIO 4t TR 2024'!G19</f>
        <v>137</v>
      </c>
      <c r="H19" s="20">
        <f t="shared" si="2"/>
        <v>0.22204213938411668</v>
      </c>
      <c r="I19" s="13">
        <f>'CONTRACTACIO 1r TR 2024'!I19+'CONTRACTACIO 2n TR 2024'!I19+'CONTRACTACIO 3r TR 2024'!I19+'CONTRACTACIO 4t TR 2024'!I19</f>
        <v>2136494.65</v>
      </c>
      <c r="J19" s="13">
        <f>'CONTRACTACIO 1r TR 2024'!J19+'CONTRACTACIO 2n TR 2024'!J19+'CONTRACTACIO 3r TR 2024'!J19+'CONTRACTACIO 4t TR 2024'!J19</f>
        <v>2583574.5229000002</v>
      </c>
      <c r="K19" s="21">
        <f t="shared" si="3"/>
        <v>0.17563987689706403</v>
      </c>
      <c r="L19" s="9">
        <f>'CONTRACTACIO 1r TR 2024'!L19+'CONTRACTACIO 2n TR 2024'!L19+'CONTRACTACIO 3r TR 2024'!L19+'CONTRACTACIO 4t TR 2024'!L19</f>
        <v>2</v>
      </c>
      <c r="M19" s="20">
        <f t="shared" si="4"/>
        <v>4.878048780487805E-2</v>
      </c>
      <c r="N19" s="13">
        <f>'CONTRACTACIO 1r TR 2024'!N19+'CONTRACTACIO 2n TR 2024'!N19+'CONTRACTACIO 3r TR 2024'!N19+'CONTRACTACIO 4t TR 2024'!N19</f>
        <v>2562.8000000000002</v>
      </c>
      <c r="O19" s="13">
        <f>'CONTRACTACIO 1r TR 2024'!O19+'CONTRACTACIO 2n TR 2024'!O19+'CONTRACTACIO 3r TR 2024'!O19+'CONTRACTACIO 4t TR 2024'!O19</f>
        <v>3100.99</v>
      </c>
      <c r="P19" s="21">
        <f t="shared" si="5"/>
        <v>1.0874188734634918E-3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25">
      <c r="A20" s="45" t="s">
        <v>29</v>
      </c>
      <c r="B20" s="9">
        <f>'CONTRACTACIO 1r TR 2024'!B20+'CONTRACTACIO 2n TR 2024'!B20+'CONTRACTACIO 3r TR 2024'!B20+'CONTRACTACIO 4t TR 2024'!B20</f>
        <v>13</v>
      </c>
      <c r="C20" s="20">
        <f t="shared" si="0"/>
        <v>9.5588235294117641E-2</v>
      </c>
      <c r="D20" s="13">
        <f>'CONTRACTACIO 1r TR 2024'!D20+'CONTRACTACIO 2n TR 2024'!D20+'CONTRACTACIO 3r TR 2024'!D20+'CONTRACTACIO 4t TR 2024'!D20</f>
        <v>257192.19999999998</v>
      </c>
      <c r="E20" s="13">
        <f>'CONTRACTACIO 1r TR 2024'!E20+'CONTRACTACIO 2n TR 2024'!E20+'CONTRACTACIO 3r TR 2024'!E20+'CONTRACTACIO 4t TR 2024'!E20</f>
        <v>311202.56200000003</v>
      </c>
      <c r="F20" s="21">
        <f t="shared" si="1"/>
        <v>4.1809092330088978E-3</v>
      </c>
      <c r="G20" s="9">
        <f>'CONTRACTACIO 1r TR 2024'!G20+'CONTRACTACIO 2n TR 2024'!G20+'CONTRACTACIO 3r TR 2024'!G20+'CONTRACTACIO 4t TR 2024'!G20</f>
        <v>355</v>
      </c>
      <c r="H20" s="20">
        <f t="shared" si="2"/>
        <v>0.57536466774716366</v>
      </c>
      <c r="I20" s="13">
        <f>'CONTRACTACIO 1r TR 2024'!I20+'CONTRACTACIO 2n TR 2024'!I20+'CONTRACTACIO 3r TR 2024'!I20+'CONTRACTACIO 4t TR 2024'!I20</f>
        <v>2168455.1799999997</v>
      </c>
      <c r="J20" s="13">
        <f>'CONTRACTACIO 1r TR 2024'!J20+'CONTRACTACIO 2n TR 2024'!J20+'CONTRACTACIO 3r TR 2024'!J20+'CONTRACTACIO 4t TR 2024'!J20</f>
        <v>2615791.7534999996</v>
      </c>
      <c r="K20" s="21">
        <f t="shared" si="3"/>
        <v>0.17783010998939094</v>
      </c>
      <c r="L20" s="9">
        <f>'CONTRACTACIO 1r TR 2024'!L20+'CONTRACTACIO 2n TR 2024'!L20+'CONTRACTACIO 3r TR 2024'!L20+'CONTRACTACIO 4t TR 2024'!L20</f>
        <v>28</v>
      </c>
      <c r="M20" s="20">
        <f t="shared" si="4"/>
        <v>0.68292682926829273</v>
      </c>
      <c r="N20" s="13">
        <f>'CONTRACTACIO 1r TR 2024'!N20+'CONTRACTACIO 2n TR 2024'!N20+'CONTRACTACIO 3r TR 2024'!N20+'CONTRACTACIO 4t TR 2024'!N20</f>
        <v>156692.40000000002</v>
      </c>
      <c r="O20" s="13">
        <f>'CONTRACTACIO 1r TR 2024'!O20+'CONTRACTACIO 2n TR 2024'!O20+'CONTRACTACIO 3r TR 2024'!O20+'CONTRACTACIO 4t TR 2024'!O20</f>
        <v>188729.43280000001</v>
      </c>
      <c r="P20" s="21">
        <f t="shared" si="5"/>
        <v>6.6181428255099109E-2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2" customFormat="1" ht="40" customHeight="1" x14ac:dyDescent="0.4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40" customHeight="1" x14ac:dyDescent="0.25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2</v>
      </c>
      <c r="H22" s="20">
        <f t="shared" si="2"/>
        <v>3.2414910858995136E-3</v>
      </c>
      <c r="I22" s="13">
        <f>'CONTRACTACIO 1r TR 2024'!I22+'CONTRACTACIO 2n TR 2024'!I22+'CONTRACTACIO 3r TR 2024'!I22+'CONTRACTACIO 4t TR 2024'!I22</f>
        <v>121859.35</v>
      </c>
      <c r="J22" s="23">
        <f>'CONTRACTACIO 1r TR 2024'!J22+'CONTRACTACIO 2n TR 2024'!J22+'CONTRACTACIO 3r TR 2024'!J22+'CONTRACTACIO 4t TR 2024'!J22</f>
        <v>147449.81</v>
      </c>
      <c r="K22" s="21">
        <f t="shared" si="3"/>
        <v>1.0024122101895294E-2</v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40" customHeight="1" x14ac:dyDescent="0.4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0</v>
      </c>
      <c r="H23" s="66" t="str">
        <f t="shared" si="2"/>
        <v/>
      </c>
      <c r="I23" s="77">
        <f>'CONTRACTACIO 1r TR 2024'!I23+'CONTRACTACIO 2n TR 2024'!I23+'CONTRACTACIO 3r TR 2024'!I23+'CONTRACTACIO 4t TR 2024'!I23</f>
        <v>0</v>
      </c>
      <c r="J23" s="78">
        <f>'CONTRACTACIO 1r TR 2024'!J23+'CONTRACTACIO 2n TR 2024'!J23+'CONTRACTACIO 3r TR 2024'!J23+'CONTRACTACIO 4t TR 2024'!J23</f>
        <v>0</v>
      </c>
      <c r="K23" s="67" t="str">
        <f t="shared" si="3"/>
        <v/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4">
      <c r="A24" s="97" t="s">
        <v>52</v>
      </c>
      <c r="B24" s="81">
        <f>'CONTRACTACIO 1r TR 2024'!B24+'CONTRACTACIO 2n TR 2024'!B24+'CONTRACTACIO 3r TR 2024'!B24+'CONTRACTACIO 4t TR 2024'!B24</f>
        <v>6</v>
      </c>
      <c r="C24" s="66">
        <f t="shared" si="0"/>
        <v>4.4117647058823532E-2</v>
      </c>
      <c r="D24" s="77">
        <f>'CONTRACTACIO 1r TR 2024'!D24+'CONTRACTACIO 2n TR 2024'!D24+'CONTRACTACIO 3r TR 2024'!D24+'CONTRACTACIO 4t TR 2024'!D24</f>
        <v>3571944.6399999997</v>
      </c>
      <c r="E24" s="78">
        <f>'CONTRACTACIO 1r TR 2024'!E24+'CONTRACTACIO 2n TR 2024'!E24+'CONTRACTACIO 3r TR 2024'!E24+'CONTRACTACIO 4t TR 2024'!E24</f>
        <v>4322053.0143999988</v>
      </c>
      <c r="F24" s="67">
        <f t="shared" si="1"/>
        <v>5.8065432486570895E-2</v>
      </c>
      <c r="G24" s="81">
        <f>'CONTRACTACIO 1r TR 2024'!G24+'CONTRACTACIO 2n TR 2024'!G24+'CONTRACTACIO 3r TR 2024'!G24+'CONTRACTACIO 4t TR 2024'!G24</f>
        <v>6</v>
      </c>
      <c r="H24" s="66">
        <f t="shared" si="2"/>
        <v>9.7244732576985422E-3</v>
      </c>
      <c r="I24" s="77">
        <f>'CONTRACTACIO 1r TR 2024'!I24+'CONTRACTACIO 2n TR 2024'!I24+'CONTRACTACIO 3r TR 2024'!I24+'CONTRACTACIO 4t TR 2024'!I24</f>
        <v>779269.62</v>
      </c>
      <c r="J24" s="78">
        <f>'CONTRACTACIO 1r TR 2024'!J24+'CONTRACTACIO 2n TR 2024'!J24+'CONTRACTACIO 3r TR 2024'!J24+'CONTRACTACIO 4t TR 2024'!J24</f>
        <v>942916.23820000002</v>
      </c>
      <c r="K24" s="67">
        <f t="shared" si="3"/>
        <v>6.4102541085516412E-2</v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45">
      <c r="A25" s="82" t="s">
        <v>0</v>
      </c>
      <c r="B25" s="16">
        <f t="shared" ref="B25:AE25" si="12">SUM(B13:B24)</f>
        <v>136</v>
      </c>
      <c r="C25" s="17">
        <f t="shared" si="12"/>
        <v>1</v>
      </c>
      <c r="D25" s="18">
        <f t="shared" si="12"/>
        <v>61515853.530000009</v>
      </c>
      <c r="E25" s="18">
        <f t="shared" si="12"/>
        <v>74434182.771300003</v>
      </c>
      <c r="F25" s="19">
        <f t="shared" si="12"/>
        <v>0.99999999999999978</v>
      </c>
      <c r="G25" s="16">
        <f t="shared" si="12"/>
        <v>617</v>
      </c>
      <c r="H25" s="17">
        <f t="shared" si="12"/>
        <v>1</v>
      </c>
      <c r="I25" s="18">
        <f t="shared" si="12"/>
        <v>12164563.319999998</v>
      </c>
      <c r="J25" s="18">
        <f t="shared" si="12"/>
        <v>14709498.5976</v>
      </c>
      <c r="K25" s="19">
        <f t="shared" si="12"/>
        <v>1.0000000000000002</v>
      </c>
      <c r="L25" s="16">
        <f t="shared" si="12"/>
        <v>41</v>
      </c>
      <c r="M25" s="17">
        <f t="shared" si="12"/>
        <v>1</v>
      </c>
      <c r="N25" s="18">
        <f t="shared" si="12"/>
        <v>2357492.6999999997</v>
      </c>
      <c r="O25" s="18">
        <f t="shared" si="12"/>
        <v>2851697.7916000006</v>
      </c>
      <c r="P25" s="19">
        <f t="shared" si="12"/>
        <v>0.99999999999999989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49999999999999" customHeight="1" x14ac:dyDescent="0.4">
      <c r="B26" s="26"/>
      <c r="H26" s="26"/>
      <c r="N26" s="26"/>
    </row>
    <row r="27" spans="1:31" s="49" customFormat="1" ht="34.200000000000003" customHeight="1" x14ac:dyDescent="0.4">
      <c r="A27" s="127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4">
      <c r="A28" s="129" t="str">
        <f>'CONTRACTACIO 1r TR 2024'!A28:Q28</f>
        <v>https://bcnroc.ajuntament.barcelona.cat/jspui/bitstream/11703/128073/5/GM_pressupost-general_2023.pdf#page=269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4">
      <c r="A29" s="123" t="s">
        <v>36</v>
      </c>
      <c r="B29" s="123"/>
      <c r="C29" s="123"/>
      <c r="D29" s="123"/>
      <c r="E29" s="123"/>
      <c r="F29" s="123"/>
      <c r="G29" s="123"/>
      <c r="H29" s="123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5" customHeight="1" thickBot="1" x14ac:dyDescent="0.4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4">
      <c r="A31" s="154" t="s">
        <v>10</v>
      </c>
      <c r="B31" s="157" t="s">
        <v>17</v>
      </c>
      <c r="C31" s="158"/>
      <c r="D31" s="158"/>
      <c r="E31" s="158"/>
      <c r="F31" s="159"/>
      <c r="G31" s="25"/>
      <c r="H31" s="54"/>
      <c r="I31" s="54"/>
      <c r="J31" s="163" t="s">
        <v>15</v>
      </c>
      <c r="K31" s="164"/>
      <c r="L31" s="157" t="s">
        <v>16</v>
      </c>
      <c r="M31" s="158"/>
      <c r="N31" s="158"/>
      <c r="O31" s="158"/>
      <c r="P31" s="159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45">
      <c r="A32" s="155"/>
      <c r="B32" s="160"/>
      <c r="C32" s="161"/>
      <c r="D32" s="161"/>
      <c r="E32" s="161"/>
      <c r="F32" s="162"/>
      <c r="G32" s="25"/>
      <c r="J32" s="165"/>
      <c r="K32" s="166"/>
      <c r="L32" s="169"/>
      <c r="M32" s="170"/>
      <c r="N32" s="170"/>
      <c r="O32" s="170"/>
      <c r="P32" s="171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200000000000003" customHeight="1" thickBot="1" x14ac:dyDescent="0.45">
      <c r="A33" s="156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67"/>
      <c r="K33" s="168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5" customHeight="1" x14ac:dyDescent="0.4">
      <c r="A34" s="41" t="s">
        <v>25</v>
      </c>
      <c r="B34" s="9">
        <f t="shared" ref="B34:B43" si="13">B13+G13+L13+Q13+V13+AA13</f>
        <v>53</v>
      </c>
      <c r="C34" s="8">
        <f t="shared" ref="C34:C40" si="14">IF(B34,B34/$B$46,"")</f>
        <v>6.6750629722921909E-2</v>
      </c>
      <c r="D34" s="10">
        <f t="shared" ref="D34:D43" si="15">D13+I13+N13+S13+X13+AC13</f>
        <v>54407530.450000003</v>
      </c>
      <c r="E34" s="11">
        <f t="shared" ref="E34:E43" si="16">E13+J13+O13+T13+Y13+AD13</f>
        <v>65833111.844099998</v>
      </c>
      <c r="F34" s="21">
        <f t="shared" ref="F34:F40" si="17">IF(E34,E34/$E$46,"")</f>
        <v>0.71561324541359905</v>
      </c>
      <c r="J34" s="152" t="s">
        <v>3</v>
      </c>
      <c r="K34" s="153"/>
      <c r="L34" s="57">
        <f>B25</f>
        <v>136</v>
      </c>
      <c r="M34" s="8">
        <f t="shared" ref="M34:M39" si="18">IF(L34,L34/$L$40,"")</f>
        <v>0.1712846347607053</v>
      </c>
      <c r="N34" s="58">
        <f>D25</f>
        <v>61515853.530000009</v>
      </c>
      <c r="O34" s="58">
        <f>E25</f>
        <v>74434182.771300003</v>
      </c>
      <c r="P34" s="59">
        <f t="shared" ref="P34:P39" si="19">IF(O34,O34/$O$40,"")</f>
        <v>0.80910784270412306</v>
      </c>
    </row>
    <row r="35" spans="1:33" s="25" customFormat="1" ht="30" customHeight="1" x14ac:dyDescent="0.4">
      <c r="A35" s="43" t="s">
        <v>18</v>
      </c>
      <c r="B35" s="12">
        <f t="shared" si="13"/>
        <v>19</v>
      </c>
      <c r="C35" s="8">
        <f t="shared" si="14"/>
        <v>2.3929471032745592E-2</v>
      </c>
      <c r="D35" s="13">
        <f t="shared" si="15"/>
        <v>9665989.160000002</v>
      </c>
      <c r="E35" s="14">
        <f t="shared" si="16"/>
        <v>11695846.883599998</v>
      </c>
      <c r="F35" s="21">
        <f t="shared" si="17"/>
        <v>0.12713515602990019</v>
      </c>
      <c r="J35" s="148" t="s">
        <v>1</v>
      </c>
      <c r="K35" s="149"/>
      <c r="L35" s="60">
        <f>G25</f>
        <v>617</v>
      </c>
      <c r="M35" s="8">
        <f t="shared" si="18"/>
        <v>0.7770780856423174</v>
      </c>
      <c r="N35" s="61">
        <f>I25</f>
        <v>12164563.319999998</v>
      </c>
      <c r="O35" s="61">
        <f>J25</f>
        <v>14709498.5976</v>
      </c>
      <c r="P35" s="59">
        <f t="shared" si="19"/>
        <v>0.15989388523457282</v>
      </c>
    </row>
    <row r="36" spans="1:33" s="25" customFormat="1" ht="30" customHeight="1" x14ac:dyDescent="0.4">
      <c r="A36" s="43" t="s">
        <v>19</v>
      </c>
      <c r="B36" s="12">
        <f t="shared" si="13"/>
        <v>6</v>
      </c>
      <c r="C36" s="8">
        <f t="shared" si="14"/>
        <v>7.556675062972292E-3</v>
      </c>
      <c r="D36" s="13">
        <f t="shared" si="15"/>
        <v>146149.03000000003</v>
      </c>
      <c r="E36" s="14">
        <f t="shared" si="16"/>
        <v>176840.32429999998</v>
      </c>
      <c r="F36" s="21">
        <f t="shared" si="17"/>
        <v>1.9222739871692356E-3</v>
      </c>
      <c r="J36" s="148" t="s">
        <v>2</v>
      </c>
      <c r="K36" s="149"/>
      <c r="L36" s="60">
        <f>L25</f>
        <v>41</v>
      </c>
      <c r="M36" s="8">
        <f t="shared" si="18"/>
        <v>5.163727959697733E-2</v>
      </c>
      <c r="N36" s="61">
        <f>N25</f>
        <v>2357492.6999999997</v>
      </c>
      <c r="O36" s="61">
        <f>O25</f>
        <v>2851697.7916000006</v>
      </c>
      <c r="P36" s="59">
        <f t="shared" si="19"/>
        <v>3.0998272061304056E-2</v>
      </c>
    </row>
    <row r="37" spans="1:33" ht="30" customHeight="1" x14ac:dyDescent="0.4">
      <c r="A37" s="43" t="s">
        <v>26</v>
      </c>
      <c r="B37" s="12">
        <f t="shared" si="13"/>
        <v>1</v>
      </c>
      <c r="C37" s="8">
        <f t="shared" si="14"/>
        <v>1.2594458438287153E-3</v>
      </c>
      <c r="D37" s="13">
        <f t="shared" si="15"/>
        <v>62158.080000000002</v>
      </c>
      <c r="E37" s="14">
        <f t="shared" si="16"/>
        <v>75211.276800000007</v>
      </c>
      <c r="F37" s="21">
        <f t="shared" si="17"/>
        <v>8.1755494119745327E-4</v>
      </c>
      <c r="G37" s="25"/>
      <c r="H37" s="25"/>
      <c r="I37" s="25"/>
      <c r="J37" s="148" t="s">
        <v>34</v>
      </c>
      <c r="K37" s="149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4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48" t="s">
        <v>5</v>
      </c>
      <c r="K38" s="149"/>
      <c r="L38" s="60">
        <f>AA25</f>
        <v>0</v>
      </c>
      <c r="M38" s="8" t="str">
        <f t="shared" si="18"/>
        <v/>
      </c>
      <c r="N38" s="61">
        <f>AC25</f>
        <v>0</v>
      </c>
      <c r="O38" s="61">
        <f>AD25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4">
      <c r="A39" s="44" t="s">
        <v>33</v>
      </c>
      <c r="B39" s="15">
        <f t="shared" si="13"/>
        <v>157</v>
      </c>
      <c r="C39" s="8">
        <f t="shared" si="14"/>
        <v>0.19773299748110831</v>
      </c>
      <c r="D39" s="13">
        <f t="shared" si="15"/>
        <v>1165474.8</v>
      </c>
      <c r="E39" s="22">
        <f t="shared" si="16"/>
        <v>1410224.5079999999</v>
      </c>
      <c r="F39" s="21">
        <f t="shared" si="17"/>
        <v>1.5329297198065214E-2</v>
      </c>
      <c r="G39" s="25"/>
      <c r="H39" s="25"/>
      <c r="I39" s="25"/>
      <c r="J39" s="148" t="s">
        <v>4</v>
      </c>
      <c r="K39" s="149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5">
      <c r="A40" s="44" t="s">
        <v>28</v>
      </c>
      <c r="B40" s="12">
        <f t="shared" si="13"/>
        <v>148</v>
      </c>
      <c r="C40" s="8">
        <f t="shared" si="14"/>
        <v>0.18639798488664988</v>
      </c>
      <c r="D40" s="13">
        <f t="shared" si="15"/>
        <v>3535194.6399999997</v>
      </c>
      <c r="E40" s="23">
        <f t="shared" si="16"/>
        <v>4276001.5128000006</v>
      </c>
      <c r="F40" s="21">
        <f t="shared" si="17"/>
        <v>4.6480611872253511E-2</v>
      </c>
      <c r="G40" s="25"/>
      <c r="H40" s="25"/>
      <c r="I40" s="25"/>
      <c r="J40" s="150" t="s">
        <v>0</v>
      </c>
      <c r="K40" s="151"/>
      <c r="L40" s="83">
        <f>SUM(L34:L39)</f>
        <v>794</v>
      </c>
      <c r="M40" s="17">
        <f>SUM(M34:M39)</f>
        <v>1</v>
      </c>
      <c r="N40" s="84">
        <f>SUM(N34:N39)</f>
        <v>76037909.550000012</v>
      </c>
      <c r="O40" s="85">
        <f>SUM(O34:O39)</f>
        <v>91995379.160500005</v>
      </c>
      <c r="P40" s="86">
        <f>SUM(P34:P39)</f>
        <v>0.99999999999999989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4">
      <c r="A41" s="45" t="s">
        <v>29</v>
      </c>
      <c r="B41" s="12">
        <f t="shared" si="13"/>
        <v>396</v>
      </c>
      <c r="C41" s="8">
        <f>IF(B41,B41/$B$46,"")</f>
        <v>0.4987405541561713</v>
      </c>
      <c r="D41" s="13">
        <f t="shared" si="15"/>
        <v>2582339.7799999998</v>
      </c>
      <c r="E41" s="23">
        <f t="shared" si="16"/>
        <v>3115723.7482999996</v>
      </c>
      <c r="F41" s="21">
        <f>IF(E41,E41/$E$46,"")</f>
        <v>3.3868263566413946E-2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4">
      <c r="A42" s="46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4">
      <c r="A43" s="80" t="s">
        <v>45</v>
      </c>
      <c r="B43" s="12">
        <f t="shared" si="13"/>
        <v>2</v>
      </c>
      <c r="C43" s="8">
        <f>IF(B43,B43/$B$46,"")</f>
        <v>2.5188916876574307E-3</v>
      </c>
      <c r="D43" s="13">
        <f t="shared" si="15"/>
        <v>121859.35</v>
      </c>
      <c r="E43" s="14">
        <f t="shared" si="16"/>
        <v>147449.81</v>
      </c>
      <c r="F43" s="21">
        <f>IF(E43,E43/$E$46,"")</f>
        <v>1.6027958289377908E-3</v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4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4">
      <c r="A45" s="94" t="s">
        <v>52</v>
      </c>
      <c r="B45" s="12">
        <f t="shared" ref="B45" si="23">B24+G24+L24+Q24+V24+AA24</f>
        <v>12</v>
      </c>
      <c r="C45" s="8">
        <f>IF(B45,B45/$B$46,"")</f>
        <v>1.5113350125944584E-2</v>
      </c>
      <c r="D45" s="13">
        <f t="shared" ref="D45" si="24">D24+I24+N24+S24+X24+AC24</f>
        <v>4351214.26</v>
      </c>
      <c r="E45" s="14">
        <f t="shared" ref="E45" si="25">E24+J24+O24+T24+Y24+AD24</f>
        <v>5264969.2525999993</v>
      </c>
      <c r="F45" s="21">
        <f>IF(E45,E45/$E$46,"")</f>
        <v>5.7230801162463332E-2</v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45">
      <c r="A46" s="64" t="s">
        <v>0</v>
      </c>
      <c r="B46" s="16">
        <f>SUM(B34:B45)</f>
        <v>794</v>
      </c>
      <c r="C46" s="17">
        <f>SUM(C34:C45)</f>
        <v>1</v>
      </c>
      <c r="D46" s="18">
        <f>SUM(D34:D45)</f>
        <v>76037909.549999997</v>
      </c>
      <c r="E46" s="18">
        <f>SUM(E34:E45)</f>
        <v>91995379.16050002</v>
      </c>
      <c r="F46" s="19">
        <f>SUM(F34:F45)</f>
        <v>0.99999999999999978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4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4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5" customHeight="1" x14ac:dyDescent="0.4">
      <c r="B49" s="26"/>
      <c r="H49" s="26"/>
      <c r="N49" s="26"/>
    </row>
    <row r="50" spans="2:14" s="25" customFormat="1" x14ac:dyDescent="0.4">
      <c r="B50" s="26"/>
      <c r="H50" s="26"/>
      <c r="N50" s="26"/>
    </row>
    <row r="51" spans="2:14" s="25" customFormat="1" x14ac:dyDescent="0.4">
      <c r="B51" s="26"/>
      <c r="H51" s="26"/>
      <c r="N51" s="26"/>
    </row>
    <row r="52" spans="2:14" s="25" customFormat="1" x14ac:dyDescent="0.4">
      <c r="B52" s="26"/>
      <c r="H52" s="26"/>
      <c r="N52" s="26"/>
    </row>
    <row r="53" spans="2:14" s="25" customFormat="1" x14ac:dyDescent="0.4">
      <c r="B53" s="26"/>
      <c r="H53" s="26"/>
      <c r="N53" s="26"/>
    </row>
    <row r="54" spans="2:14" s="25" customFormat="1" x14ac:dyDescent="0.4">
      <c r="B54" s="26"/>
      <c r="H54" s="26"/>
      <c r="N54" s="26"/>
    </row>
    <row r="55" spans="2:14" s="25" customFormat="1" x14ac:dyDescent="0.4">
      <c r="B55" s="26"/>
      <c r="H55" s="26"/>
      <c r="N55" s="26"/>
    </row>
    <row r="56" spans="2:14" s="25" customFormat="1" x14ac:dyDescent="0.4">
      <c r="B56" s="26"/>
      <c r="H56" s="26"/>
      <c r="N56" s="26"/>
    </row>
    <row r="57" spans="2:14" s="25" customFormat="1" x14ac:dyDescent="0.4">
      <c r="B57" s="26"/>
      <c r="H57" s="26"/>
      <c r="N57" s="26"/>
    </row>
    <row r="58" spans="2:14" s="25" customFormat="1" x14ac:dyDescent="0.4">
      <c r="B58" s="26"/>
      <c r="H58" s="26"/>
      <c r="N58" s="26"/>
    </row>
    <row r="59" spans="2:14" s="25" customFormat="1" x14ac:dyDescent="0.4">
      <c r="B59" s="26"/>
      <c r="H59" s="26"/>
      <c r="N59" s="26"/>
    </row>
    <row r="60" spans="2:14" s="25" customFormat="1" x14ac:dyDescent="0.4">
      <c r="B60" s="26"/>
      <c r="H60" s="26"/>
      <c r="N60" s="26"/>
    </row>
    <row r="61" spans="2:14" s="25" customFormat="1" x14ac:dyDescent="0.4">
      <c r="B61" s="26"/>
      <c r="H61" s="26"/>
      <c r="N61" s="26"/>
    </row>
    <row r="62" spans="2:14" s="25" customFormat="1" x14ac:dyDescent="0.4">
      <c r="B62" s="26"/>
      <c r="H62" s="26"/>
      <c r="N62" s="26"/>
    </row>
    <row r="63" spans="2:14" s="25" customFormat="1" x14ac:dyDescent="0.4">
      <c r="B63" s="26"/>
      <c r="H63" s="26"/>
      <c r="N63" s="26"/>
    </row>
    <row r="64" spans="2:14" s="25" customFormat="1" x14ac:dyDescent="0.4">
      <c r="B64" s="26"/>
      <c r="H64" s="26"/>
      <c r="N64" s="26"/>
    </row>
    <row r="65" spans="2:14" s="25" customFormat="1" x14ac:dyDescent="0.4">
      <c r="B65" s="26"/>
      <c r="H65" s="26"/>
      <c r="N65" s="26"/>
    </row>
    <row r="66" spans="2:14" s="25" customFormat="1" x14ac:dyDescent="0.4">
      <c r="B66" s="26"/>
      <c r="H66" s="26"/>
      <c r="N66" s="26"/>
    </row>
    <row r="67" spans="2:14" s="25" customFormat="1" x14ac:dyDescent="0.4">
      <c r="B67" s="26"/>
      <c r="H67" s="26"/>
      <c r="N67" s="26"/>
    </row>
    <row r="68" spans="2:14" s="25" customFormat="1" x14ac:dyDescent="0.4">
      <c r="B68" s="26"/>
      <c r="H68" s="26"/>
      <c r="N68" s="26"/>
    </row>
    <row r="69" spans="2:14" s="25" customFormat="1" x14ac:dyDescent="0.4">
      <c r="B69" s="26"/>
      <c r="H69" s="26"/>
      <c r="N69" s="26"/>
    </row>
    <row r="70" spans="2:14" s="25" customFormat="1" x14ac:dyDescent="0.4">
      <c r="B70" s="26"/>
      <c r="H70" s="26"/>
      <c r="N70" s="26"/>
    </row>
    <row r="71" spans="2:14" s="25" customFormat="1" x14ac:dyDescent="0.4">
      <c r="B71" s="26"/>
      <c r="H71" s="26"/>
      <c r="N71" s="26"/>
    </row>
    <row r="72" spans="2:14" s="25" customFormat="1" x14ac:dyDescent="0.4">
      <c r="B72" s="26"/>
      <c r="H72" s="26"/>
      <c r="N72" s="26"/>
    </row>
    <row r="73" spans="2:14" s="25" customFormat="1" x14ac:dyDescent="0.4">
      <c r="B73" s="26"/>
      <c r="H73" s="26"/>
      <c r="N73" s="26"/>
    </row>
    <row r="74" spans="2:14" s="25" customFormat="1" x14ac:dyDescent="0.4">
      <c r="B74" s="26"/>
      <c r="H74" s="26"/>
      <c r="N74" s="26"/>
    </row>
    <row r="75" spans="2:14" s="25" customFormat="1" x14ac:dyDescent="0.4">
      <c r="B75" s="26"/>
      <c r="H75" s="26"/>
      <c r="N75" s="26"/>
    </row>
    <row r="76" spans="2:14" s="25" customFormat="1" x14ac:dyDescent="0.4">
      <c r="B76" s="26"/>
      <c r="H76" s="26"/>
      <c r="N76" s="26"/>
    </row>
    <row r="77" spans="2:14" s="25" customFormat="1" x14ac:dyDescent="0.4">
      <c r="B77" s="26"/>
      <c r="H77" s="26"/>
      <c r="N77" s="26"/>
    </row>
    <row r="78" spans="2:14" s="25" customFormat="1" x14ac:dyDescent="0.4">
      <c r="B78" s="26"/>
      <c r="H78" s="26"/>
      <c r="N78" s="26"/>
    </row>
    <row r="79" spans="2:14" s="25" customFormat="1" x14ac:dyDescent="0.4">
      <c r="B79" s="26"/>
      <c r="H79" s="26"/>
      <c r="N79" s="26"/>
    </row>
    <row r="80" spans="2:14" s="25" customFormat="1" x14ac:dyDescent="0.4">
      <c r="B80" s="26"/>
      <c r="H80" s="26"/>
      <c r="N80" s="26"/>
    </row>
    <row r="81" spans="2:14" s="25" customFormat="1" x14ac:dyDescent="0.4">
      <c r="B81" s="26"/>
      <c r="H81" s="26"/>
      <c r="N81" s="26"/>
    </row>
    <row r="82" spans="2:14" s="25" customFormat="1" x14ac:dyDescent="0.4">
      <c r="B82" s="26"/>
      <c r="H82" s="26"/>
      <c r="N82" s="26"/>
    </row>
    <row r="83" spans="2:14" s="25" customFormat="1" x14ac:dyDescent="0.4">
      <c r="B83" s="26"/>
      <c r="H83" s="26"/>
      <c r="N83" s="26"/>
    </row>
    <row r="84" spans="2:14" s="25" customFormat="1" x14ac:dyDescent="0.4">
      <c r="B84" s="26"/>
      <c r="H84" s="26"/>
      <c r="N84" s="26"/>
    </row>
    <row r="85" spans="2:14" s="25" customFormat="1" x14ac:dyDescent="0.4">
      <c r="B85" s="26"/>
      <c r="H85" s="26"/>
      <c r="N85" s="26"/>
    </row>
    <row r="86" spans="2:14" s="25" customFormat="1" x14ac:dyDescent="0.4">
      <c r="B86" s="26"/>
      <c r="H86" s="26"/>
      <c r="N86" s="26"/>
    </row>
    <row r="87" spans="2:14" s="25" customFormat="1" x14ac:dyDescent="0.4">
      <c r="B87" s="26"/>
      <c r="H87" s="26"/>
      <c r="N87" s="26"/>
    </row>
    <row r="88" spans="2:14" s="25" customFormat="1" x14ac:dyDescent="0.4">
      <c r="B88" s="26"/>
      <c r="H88" s="26"/>
      <c r="N88" s="26"/>
    </row>
    <row r="89" spans="2:14" s="25" customFormat="1" x14ac:dyDescent="0.4">
      <c r="B89" s="26"/>
      <c r="H89" s="26"/>
      <c r="N89" s="26"/>
    </row>
    <row r="90" spans="2:14" s="25" customFormat="1" x14ac:dyDescent="0.4">
      <c r="B90" s="26"/>
      <c r="H90" s="26"/>
      <c r="N90" s="26"/>
    </row>
    <row r="91" spans="2:14" s="25" customFormat="1" x14ac:dyDescent="0.4">
      <c r="B91" s="26"/>
      <c r="H91" s="26"/>
      <c r="N91" s="26"/>
    </row>
    <row r="92" spans="2:14" s="25" customFormat="1" x14ac:dyDescent="0.4">
      <c r="B92" s="26"/>
      <c r="H92" s="26"/>
      <c r="N92" s="26"/>
    </row>
    <row r="93" spans="2:14" s="25" customFormat="1" x14ac:dyDescent="0.4">
      <c r="B93" s="26"/>
      <c r="H93" s="26"/>
      <c r="N93" s="26"/>
    </row>
    <row r="94" spans="2:14" s="25" customFormat="1" x14ac:dyDescent="0.4">
      <c r="B94" s="26"/>
      <c r="H94" s="26"/>
      <c r="N94" s="26"/>
    </row>
    <row r="95" spans="2:14" s="25" customFormat="1" x14ac:dyDescent="0.4">
      <c r="B95" s="26"/>
      <c r="H95" s="26"/>
      <c r="N95" s="26"/>
    </row>
    <row r="96" spans="2:14" s="25" customFormat="1" x14ac:dyDescent="0.4">
      <c r="B96" s="26"/>
      <c r="H96" s="26"/>
      <c r="N96" s="26"/>
    </row>
    <row r="97" spans="1:21" s="25" customFormat="1" x14ac:dyDescent="0.4">
      <c r="B97" s="26"/>
      <c r="H97" s="26"/>
      <c r="N97" s="26"/>
    </row>
    <row r="98" spans="1:21" s="25" customFormat="1" x14ac:dyDescent="0.4">
      <c r="B98" s="26"/>
      <c r="H98" s="26"/>
      <c r="N98" s="26"/>
    </row>
    <row r="99" spans="1:21" s="25" customFormat="1" x14ac:dyDescent="0.4">
      <c r="B99" s="26"/>
      <c r="H99" s="26"/>
      <c r="N99" s="26"/>
    </row>
    <row r="100" spans="1:21" s="25" customFormat="1" x14ac:dyDescent="0.4">
      <c r="B100" s="26"/>
      <c r="H100" s="26"/>
      <c r="N100" s="26"/>
    </row>
    <row r="101" spans="1:21" s="25" customFormat="1" x14ac:dyDescent="0.4">
      <c r="B101" s="26"/>
      <c r="H101" s="26"/>
      <c r="N101" s="26"/>
    </row>
    <row r="102" spans="1:21" s="25" customFormat="1" x14ac:dyDescent="0.4">
      <c r="B102" s="26"/>
      <c r="H102" s="26"/>
      <c r="N102" s="26"/>
    </row>
    <row r="103" spans="1:21" s="25" customFormat="1" x14ac:dyDescent="0.4">
      <c r="B103" s="26"/>
      <c r="H103" s="26"/>
      <c r="N103" s="26"/>
    </row>
    <row r="104" spans="1:21" s="25" customFormat="1" x14ac:dyDescent="0.4">
      <c r="B104" s="26"/>
      <c r="H104" s="26"/>
      <c r="N104" s="26"/>
    </row>
    <row r="105" spans="1:21" s="25" customFormat="1" x14ac:dyDescent="0.4">
      <c r="B105" s="26"/>
      <c r="H105" s="26"/>
      <c r="N105" s="26"/>
    </row>
    <row r="106" spans="1:21" s="25" customFormat="1" x14ac:dyDescent="0.4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4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4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4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2024-11-05T15:48:20Z</dcterms:modified>
</cp:coreProperties>
</file>