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12" windowHeight="7932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O19" i="4" l="1"/>
  <c r="J19" i="4"/>
  <c r="E19" i="4"/>
  <c r="O20" i="4"/>
  <c r="J20" i="4"/>
  <c r="E20" i="4"/>
  <c r="O15" i="4"/>
  <c r="O14" i="4"/>
  <c r="O13" i="4"/>
  <c r="O18" i="4"/>
  <c r="J18" i="4"/>
  <c r="J15" i="4"/>
  <c r="J14" i="4"/>
  <c r="J13" i="4"/>
  <c r="E14" i="4"/>
  <c r="E13" i="4"/>
  <c r="O19" i="1" l="1"/>
  <c r="J19" i="1"/>
  <c r="O18" i="1" l="1"/>
  <c r="O15" i="1"/>
  <c r="O14" i="1"/>
  <c r="O13" i="1"/>
  <c r="J18" i="1"/>
  <c r="J15" i="1"/>
  <c r="J14" i="1"/>
  <c r="J13" i="1"/>
  <c r="E18" i="1"/>
  <c r="E14" i="1"/>
  <c r="E13" i="1"/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F44" i="5" s="1"/>
  <c r="D44" i="5"/>
  <c r="B44" i="5"/>
  <c r="C44" i="5" s="1"/>
  <c r="E44" i="4"/>
  <c r="F44" i="4" s="1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 s="1"/>
  <c r="X23" i="7"/>
  <c r="V23" i="7"/>
  <c r="W23" i="7" s="1"/>
  <c r="T23" i="7"/>
  <c r="U23" i="7" s="1"/>
  <c r="S23" i="7"/>
  <c r="Q23" i="7"/>
  <c r="R23" i="7" s="1"/>
  <c r="O23" i="7"/>
  <c r="P23" i="7" s="1"/>
  <c r="N23" i="7"/>
  <c r="L23" i="7"/>
  <c r="M23" i="7" s="1"/>
  <c r="J23" i="7"/>
  <c r="K23" i="7" s="1"/>
  <c r="I23" i="7"/>
  <c r="G23" i="7"/>
  <c r="H23" i="7" s="1"/>
  <c r="E23" i="7"/>
  <c r="D23" i="7"/>
  <c r="B23" i="7"/>
  <c r="C23" i="7" s="1"/>
  <c r="B8" i="7"/>
  <c r="B8" i="6"/>
  <c r="B8" i="5"/>
  <c r="B8" i="4"/>
  <c r="AD22" i="7"/>
  <c r="AE22" i="7" s="1"/>
  <c r="AC22" i="7"/>
  <c r="AA22" i="7"/>
  <c r="AB22" i="7"/>
  <c r="Y22" i="7"/>
  <c r="Z22" i="7" s="1"/>
  <c r="X22" i="7"/>
  <c r="V22" i="7"/>
  <c r="W22" i="7" s="1"/>
  <c r="T22" i="7"/>
  <c r="U22" i="7" s="1"/>
  <c r="S22" i="7"/>
  <c r="Q22" i="7"/>
  <c r="R22" i="7" s="1"/>
  <c r="O22" i="7"/>
  <c r="P22" i="7" s="1"/>
  <c r="N22" i="7"/>
  <c r="L22" i="7"/>
  <c r="M22" i="7" s="1"/>
  <c r="J22" i="7"/>
  <c r="I22" i="7"/>
  <c r="G22" i="7"/>
  <c r="E22" i="7"/>
  <c r="D22" i="7"/>
  <c r="B22" i="7"/>
  <c r="E43" i="6"/>
  <c r="F43" i="6" s="1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F43" i="4" s="1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25" i="1"/>
  <c r="L34" i="1" s="1"/>
  <c r="B16" i="7"/>
  <c r="C16" i="7" s="1"/>
  <c r="D16" i="7"/>
  <c r="J24" i="7"/>
  <c r="E24" i="7"/>
  <c r="O24" i="7"/>
  <c r="P24" i="7"/>
  <c r="T24" i="7"/>
  <c r="U24" i="7" s="1"/>
  <c r="Y24" i="7"/>
  <c r="Z24" i="7" s="1"/>
  <c r="AD24" i="7"/>
  <c r="AE24" i="7"/>
  <c r="E13" i="7"/>
  <c r="J13" i="7"/>
  <c r="O13" i="7"/>
  <c r="T13" i="7"/>
  <c r="U13" i="7" s="1"/>
  <c r="Y13" i="7"/>
  <c r="Z13" i="7" s="1"/>
  <c r="AD13" i="7"/>
  <c r="AE13" i="7"/>
  <c r="E20" i="7"/>
  <c r="E25" i="7" s="1"/>
  <c r="O34" i="7" s="1"/>
  <c r="J20" i="7"/>
  <c r="O20" i="7"/>
  <c r="AD20" i="7"/>
  <c r="T20" i="7"/>
  <c r="U20" i="7" s="1"/>
  <c r="Y20" i="7"/>
  <c r="E21" i="7"/>
  <c r="J21" i="7"/>
  <c r="O21" i="7"/>
  <c r="AD21" i="7"/>
  <c r="T21" i="7"/>
  <c r="U21" i="7" s="1"/>
  <c r="Y21" i="7"/>
  <c r="J14" i="7"/>
  <c r="O14" i="7"/>
  <c r="E14" i="7"/>
  <c r="T14" i="7"/>
  <c r="U14" i="7" s="1"/>
  <c r="Y14" i="7"/>
  <c r="Z14" i="7" s="1"/>
  <c r="AD14" i="7"/>
  <c r="AE14" i="7" s="1"/>
  <c r="J15" i="7"/>
  <c r="O15" i="7"/>
  <c r="E15" i="7"/>
  <c r="T15" i="7"/>
  <c r="U15" i="7" s="1"/>
  <c r="Y15" i="7"/>
  <c r="Z15" i="7" s="1"/>
  <c r="AD15" i="7"/>
  <c r="AE15" i="7" s="1"/>
  <c r="J16" i="7"/>
  <c r="O16" i="7"/>
  <c r="E16" i="7"/>
  <c r="F16" i="7" s="1"/>
  <c r="T16" i="7"/>
  <c r="Y16" i="7"/>
  <c r="Z16" i="7" s="1"/>
  <c r="AD16" i="7"/>
  <c r="AE16" i="7" s="1"/>
  <c r="J17" i="7"/>
  <c r="K17" i="7" s="1"/>
  <c r="O17" i="7"/>
  <c r="E17" i="7"/>
  <c r="F17" i="7"/>
  <c r="T17" i="7"/>
  <c r="U17" i="7" s="1"/>
  <c r="Y17" i="7"/>
  <c r="Z17" i="7"/>
  <c r="AD17" i="7"/>
  <c r="AE17" i="7" s="1"/>
  <c r="J18" i="7"/>
  <c r="O18" i="7"/>
  <c r="AD18" i="7"/>
  <c r="E18" i="7"/>
  <c r="T18" i="7"/>
  <c r="Y18" i="7"/>
  <c r="Z18" i="7"/>
  <c r="J19" i="7"/>
  <c r="O19" i="7"/>
  <c r="AD19" i="7"/>
  <c r="AE19" i="7"/>
  <c r="E19" i="7"/>
  <c r="T19" i="7"/>
  <c r="U19" i="7" s="1"/>
  <c r="Y19" i="7"/>
  <c r="Z19" i="7"/>
  <c r="I24" i="7"/>
  <c r="D24" i="7"/>
  <c r="N24" i="7"/>
  <c r="S24" i="7"/>
  <c r="X24" i="7"/>
  <c r="AC24" i="7"/>
  <c r="I16" i="7"/>
  <c r="D37" i="7" s="1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 s="1"/>
  <c r="Q24" i="7"/>
  <c r="R24" i="7"/>
  <c r="V24" i="7"/>
  <c r="W24" i="7" s="1"/>
  <c r="AA24" i="7"/>
  <c r="AB24" i="7" s="1"/>
  <c r="G16" i="7"/>
  <c r="H16" i="7" s="1"/>
  <c r="L16" i="7"/>
  <c r="Q16" i="7"/>
  <c r="V16" i="7"/>
  <c r="W16" i="7"/>
  <c r="AA16" i="7"/>
  <c r="AB16" i="7" s="1"/>
  <c r="B13" i="7"/>
  <c r="G13" i="7"/>
  <c r="L13" i="7"/>
  <c r="Q13" i="7"/>
  <c r="V13" i="7"/>
  <c r="W13" i="7"/>
  <c r="AA13" i="7"/>
  <c r="AB13" i="7" s="1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Q14" i="7"/>
  <c r="R14" i="7" s="1"/>
  <c r="V14" i="7"/>
  <c r="W14" i="7"/>
  <c r="AA14" i="7"/>
  <c r="AB14" i="7" s="1"/>
  <c r="G15" i="7"/>
  <c r="L15" i="7"/>
  <c r="B15" i="7"/>
  <c r="Q15" i="7"/>
  <c r="R15" i="7" s="1"/>
  <c r="V15" i="7"/>
  <c r="W15" i="7" s="1"/>
  <c r="AA15" i="7"/>
  <c r="AB15" i="7" s="1"/>
  <c r="G17" i="7"/>
  <c r="H17" i="7"/>
  <c r="L17" i="7"/>
  <c r="M17" i="7" s="1"/>
  <c r="B17" i="7"/>
  <c r="C17" i="7" s="1"/>
  <c r="Q17" i="7"/>
  <c r="V17" i="7"/>
  <c r="W17" i="7"/>
  <c r="AA17" i="7"/>
  <c r="G18" i="7"/>
  <c r="L18" i="7"/>
  <c r="AA18" i="7"/>
  <c r="AB18" i="7" s="1"/>
  <c r="B18" i="7"/>
  <c r="Q18" i="7"/>
  <c r="R18" i="7" s="1"/>
  <c r="V18" i="7"/>
  <c r="W18" i="7"/>
  <c r="G19" i="7"/>
  <c r="L19" i="7"/>
  <c r="AA19" i="7"/>
  <c r="AB19" i="7" s="1"/>
  <c r="B19" i="7"/>
  <c r="Q19" i="7"/>
  <c r="R19" i="7" s="1"/>
  <c r="V19" i="7"/>
  <c r="W19" i="7"/>
  <c r="U18" i="7"/>
  <c r="J25" i="6"/>
  <c r="O35" i="6" s="1"/>
  <c r="P35" i="6" s="1"/>
  <c r="K20" i="6"/>
  <c r="E25" i="6"/>
  <c r="O25" i="6"/>
  <c r="O36" i="6" s="1"/>
  <c r="P36" i="6" s="1"/>
  <c r="Y25" i="6"/>
  <c r="O38" i="6" s="1"/>
  <c r="T25" i="6"/>
  <c r="O37" i="6" s="1"/>
  <c r="P37" i="6" s="1"/>
  <c r="AD25" i="6"/>
  <c r="O39" i="6" s="1"/>
  <c r="P39" i="6" s="1"/>
  <c r="I25" i="6"/>
  <c r="N35" i="6" s="1"/>
  <c r="D25" i="6"/>
  <c r="N34" i="6" s="1"/>
  <c r="N25" i="6"/>
  <c r="N36" i="6" s="1"/>
  <c r="X25" i="6"/>
  <c r="N38" i="6" s="1"/>
  <c r="S25" i="6"/>
  <c r="N37" i="6" s="1"/>
  <c r="AC25" i="6"/>
  <c r="N39" i="6" s="1"/>
  <c r="G25" i="6"/>
  <c r="L35" i="6" s="1"/>
  <c r="M35" i="6" s="1"/>
  <c r="H15" i="6"/>
  <c r="B25" i="6"/>
  <c r="L34" i="6" s="1"/>
  <c r="M34" i="6" s="1"/>
  <c r="L25" i="6"/>
  <c r="L36" i="6" s="1"/>
  <c r="M36" i="6" s="1"/>
  <c r="V25" i="6"/>
  <c r="L38" i="6" s="1"/>
  <c r="Q25" i="6"/>
  <c r="L37" i="6" s="1"/>
  <c r="M37" i="6" s="1"/>
  <c r="AA25" i="6"/>
  <c r="L39" i="6" s="1"/>
  <c r="M39" i="6" s="1"/>
  <c r="E45" i="6"/>
  <c r="E34" i="6"/>
  <c r="E35" i="6"/>
  <c r="F35" i="6" s="1"/>
  <c r="E36" i="6"/>
  <c r="E37" i="6"/>
  <c r="E38" i="6"/>
  <c r="F38" i="6" s="1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C37" i="6" s="1"/>
  <c r="B38" i="6"/>
  <c r="C38" i="6" s="1"/>
  <c r="B39" i="6"/>
  <c r="B40" i="6"/>
  <c r="B41" i="6"/>
  <c r="C41" i="6" s="1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 s="1"/>
  <c r="AA25" i="5"/>
  <c r="L39" i="5" s="1"/>
  <c r="M39" i="5" s="1"/>
  <c r="E25" i="5"/>
  <c r="O34" i="5" s="1"/>
  <c r="J25" i="5"/>
  <c r="O25" i="5"/>
  <c r="O36" i="5" s="1"/>
  <c r="P36" i="5" s="1"/>
  <c r="T25" i="5"/>
  <c r="O37" i="5" s="1"/>
  <c r="P37" i="5" s="1"/>
  <c r="Y25" i="5"/>
  <c r="Z18" i="5"/>
  <c r="D25" i="5"/>
  <c r="N34" i="5" s="1"/>
  <c r="I25" i="5"/>
  <c r="N35" i="5" s="1"/>
  <c r="N25" i="5"/>
  <c r="N36" i="5" s="1"/>
  <c r="S25" i="5"/>
  <c r="N37" i="5" s="1"/>
  <c r="X25" i="5"/>
  <c r="N38" i="5" s="1"/>
  <c r="B25" i="5"/>
  <c r="L34" i="5" s="1"/>
  <c r="G25" i="5"/>
  <c r="L25" i="5"/>
  <c r="L36" i="5"/>
  <c r="M36" i="5" s="1"/>
  <c r="Q25" i="5"/>
  <c r="L37" i="5" s="1"/>
  <c r="M37" i="5" s="1"/>
  <c r="V25" i="5"/>
  <c r="L38" i="5" s="1"/>
  <c r="M38" i="5" s="1"/>
  <c r="E34" i="5"/>
  <c r="E35" i="5"/>
  <c r="E36" i="5"/>
  <c r="E41" i="5"/>
  <c r="F41" i="5" s="1"/>
  <c r="E42" i="5"/>
  <c r="F42" i="5" s="1"/>
  <c r="E39" i="5"/>
  <c r="E40" i="5"/>
  <c r="E45" i="5"/>
  <c r="E37" i="5"/>
  <c r="E38" i="5"/>
  <c r="F38" i="5" s="1"/>
  <c r="D34" i="5"/>
  <c r="D35" i="5"/>
  <c r="D36" i="5"/>
  <c r="D46" i="5" s="1"/>
  <c r="D41" i="5"/>
  <c r="D42" i="5"/>
  <c r="D39" i="5"/>
  <c r="D40" i="5"/>
  <c r="D45" i="5"/>
  <c r="D37" i="5"/>
  <c r="D38" i="5"/>
  <c r="B34" i="5"/>
  <c r="C34" i="5" s="1"/>
  <c r="B35" i="5"/>
  <c r="B36" i="5"/>
  <c r="B41" i="5"/>
  <c r="B42" i="5"/>
  <c r="C42" i="5" s="1"/>
  <c r="B45" i="5"/>
  <c r="B39" i="5"/>
  <c r="B40" i="5"/>
  <c r="C40" i="5" s="1"/>
  <c r="B37" i="5"/>
  <c r="C37" i="5" s="1"/>
  <c r="B38" i="5"/>
  <c r="C38" i="5" s="1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25" i="5" s="1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F38" i="4" s="1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 s="1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8" i="4" s="1"/>
  <c r="P17" i="4"/>
  <c r="P24" i="4"/>
  <c r="N25" i="4"/>
  <c r="N36" i="4" s="1"/>
  <c r="L25" i="4"/>
  <c r="L36" i="4" s="1"/>
  <c r="M19" i="4"/>
  <c r="M16" i="4"/>
  <c r="M17" i="4"/>
  <c r="M21" i="4"/>
  <c r="M24" i="4"/>
  <c r="J25" i="4"/>
  <c r="O35" i="4" s="1"/>
  <c r="K16" i="4"/>
  <c r="K17" i="4"/>
  <c r="I25" i="4"/>
  <c r="N35" i="4" s="1"/>
  <c r="G25" i="4"/>
  <c r="H16" i="4"/>
  <c r="H17" i="4"/>
  <c r="H21" i="4"/>
  <c r="E25" i="4"/>
  <c r="O34" i="4" s="1"/>
  <c r="F18" i="4"/>
  <c r="F16" i="4"/>
  <c r="F17" i="4"/>
  <c r="F21" i="4"/>
  <c r="F24" i="4"/>
  <c r="D25" i="4"/>
  <c r="N34" i="4" s="1"/>
  <c r="B25" i="4"/>
  <c r="L34" i="4" s="1"/>
  <c r="C16" i="4"/>
  <c r="C17" i="4"/>
  <c r="C19" i="4"/>
  <c r="C21" i="4"/>
  <c r="C24" i="4"/>
  <c r="O37" i="4"/>
  <c r="P37" i="4" s="1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 s="1"/>
  <c r="P38" i="1" s="1"/>
  <c r="I25" i="1"/>
  <c r="N35" i="1" s="1"/>
  <c r="N25" i="1"/>
  <c r="N36" i="1" s="1"/>
  <c r="D25" i="1"/>
  <c r="N34" i="1" s="1"/>
  <c r="X25" i="1"/>
  <c r="N38" i="1" s="1"/>
  <c r="G25" i="1"/>
  <c r="H20" i="1" s="1"/>
  <c r="H22" i="1"/>
  <c r="L25" i="1"/>
  <c r="M14" i="1" s="1"/>
  <c r="V25" i="1"/>
  <c r="L38" i="1" s="1"/>
  <c r="M38" i="1" s="1"/>
  <c r="Q25" i="1"/>
  <c r="L37" i="1" s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17" i="1"/>
  <c r="P15" i="1"/>
  <c r="M24" i="1"/>
  <c r="M21" i="1"/>
  <c r="M17" i="1"/>
  <c r="M16" i="1"/>
  <c r="M15" i="1"/>
  <c r="K24" i="1"/>
  <c r="K18" i="1"/>
  <c r="K17" i="1"/>
  <c r="K16" i="1"/>
  <c r="K14" i="1"/>
  <c r="H21" i="1"/>
  <c r="H19" i="1"/>
  <c r="H17" i="1"/>
  <c r="C24" i="1"/>
  <c r="C21" i="1"/>
  <c r="C20" i="1"/>
  <c r="C19" i="1"/>
  <c r="C18" i="1"/>
  <c r="C17" i="1"/>
  <c r="C16" i="1"/>
  <c r="C15" i="1"/>
  <c r="E45" i="1"/>
  <c r="F45" i="1" s="1"/>
  <c r="E42" i="1"/>
  <c r="E34" i="1"/>
  <c r="E41" i="1"/>
  <c r="E35" i="1"/>
  <c r="E36" i="1"/>
  <c r="E37" i="1"/>
  <c r="F37" i="1" s="1"/>
  <c r="E38" i="1"/>
  <c r="F38" i="1" s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 s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 s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 s="1"/>
  <c r="R13" i="1"/>
  <c r="P13" i="1"/>
  <c r="F14" i="1"/>
  <c r="F15" i="1"/>
  <c r="F16" i="1"/>
  <c r="F17" i="1"/>
  <c r="F18" i="1"/>
  <c r="F19" i="1"/>
  <c r="F21" i="1"/>
  <c r="P16" i="1"/>
  <c r="P16" i="5"/>
  <c r="P16" i="4"/>
  <c r="L37" i="4"/>
  <c r="M37" i="4" s="1"/>
  <c r="F22" i="1"/>
  <c r="F23" i="1"/>
  <c r="F24" i="1"/>
  <c r="C22" i="1"/>
  <c r="C23" i="1"/>
  <c r="L36" i="1"/>
  <c r="O34" i="6"/>
  <c r="F22" i="6"/>
  <c r="C22" i="6"/>
  <c r="H20" i="6"/>
  <c r="H19" i="6"/>
  <c r="M18" i="6"/>
  <c r="M13" i="6"/>
  <c r="P19" i="6"/>
  <c r="P14" i="6"/>
  <c r="Z21" i="6"/>
  <c r="H22" i="6"/>
  <c r="K22" i="6"/>
  <c r="M13" i="5"/>
  <c r="L35" i="5"/>
  <c r="M35" i="5" s="1"/>
  <c r="H22" i="5"/>
  <c r="O38" i="5"/>
  <c r="P38" i="5" s="1"/>
  <c r="O35" i="5"/>
  <c r="K22" i="5"/>
  <c r="P21" i="4"/>
  <c r="H19" i="4"/>
  <c r="H22" i="4"/>
  <c r="K22" i="4"/>
  <c r="Z21" i="4"/>
  <c r="F20" i="1"/>
  <c r="O34" i="1"/>
  <c r="F13" i="1"/>
  <c r="C13" i="1"/>
  <c r="K21" i="1"/>
  <c r="H16" i="1"/>
  <c r="H13" i="1"/>
  <c r="H14" i="1"/>
  <c r="H24" i="1"/>
  <c r="C42" i="1"/>
  <c r="Z18" i="6"/>
  <c r="C20" i="6"/>
  <c r="C13" i="6"/>
  <c r="F14" i="6"/>
  <c r="K15" i="6"/>
  <c r="R16" i="6"/>
  <c r="U16" i="6"/>
  <c r="U13" i="6"/>
  <c r="H18" i="6"/>
  <c r="H13" i="6"/>
  <c r="H24" i="6"/>
  <c r="H14" i="6"/>
  <c r="K19" i="6"/>
  <c r="K14" i="6"/>
  <c r="K18" i="6"/>
  <c r="K21" i="6"/>
  <c r="K13" i="6"/>
  <c r="F13" i="6"/>
  <c r="W19" i="6"/>
  <c r="W18" i="6"/>
  <c r="K24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R16" i="5"/>
  <c r="H13" i="5"/>
  <c r="H20" i="5"/>
  <c r="K19" i="5"/>
  <c r="K20" i="5"/>
  <c r="C14" i="5"/>
  <c r="C13" i="5"/>
  <c r="F23" i="7"/>
  <c r="F43" i="5"/>
  <c r="AE21" i="5"/>
  <c r="AE20" i="5"/>
  <c r="C20" i="5"/>
  <c r="F21" i="5"/>
  <c r="F20" i="5"/>
  <c r="P21" i="5"/>
  <c r="C43" i="6"/>
  <c r="Z20" i="7"/>
  <c r="P15" i="4"/>
  <c r="H15" i="4"/>
  <c r="H18" i="4"/>
  <c r="H14" i="4"/>
  <c r="C15" i="4"/>
  <c r="F15" i="4"/>
  <c r="P14" i="4"/>
  <c r="P13" i="4"/>
  <c r="H24" i="4"/>
  <c r="K19" i="4"/>
  <c r="K20" i="4"/>
  <c r="K24" i="4"/>
  <c r="C14" i="4"/>
  <c r="F20" i="4"/>
  <c r="K21" i="4"/>
  <c r="H20" i="4"/>
  <c r="W17" i="4"/>
  <c r="O38" i="4"/>
  <c r="P38" i="4" s="1"/>
  <c r="Z17" i="4"/>
  <c r="C18" i="4"/>
  <c r="C20" i="4"/>
  <c r="H13" i="4"/>
  <c r="W20" i="4"/>
  <c r="O36" i="4"/>
  <c r="P20" i="4"/>
  <c r="L35" i="4"/>
  <c r="K22" i="7"/>
  <c r="C24" i="7"/>
  <c r="E34" i="7"/>
  <c r="E39" i="7"/>
  <c r="D45" i="7"/>
  <c r="R17" i="7"/>
  <c r="H22" i="7"/>
  <c r="P17" i="7"/>
  <c r="P16" i="7"/>
  <c r="M16" i="7"/>
  <c r="F43" i="1"/>
  <c r="F44" i="1"/>
  <c r="F24" i="7"/>
  <c r="C22" i="7"/>
  <c r="C44" i="1"/>
  <c r="F15" i="7"/>
  <c r="F22" i="7"/>
  <c r="F42" i="1"/>
  <c r="C36" i="6"/>
  <c r="C39" i="5"/>
  <c r="C43" i="5"/>
  <c r="C43" i="4"/>
  <c r="C45" i="1"/>
  <c r="K24" i="7"/>
  <c r="F37" i="6"/>
  <c r="F41" i="6"/>
  <c r="C39" i="6"/>
  <c r="F40" i="6"/>
  <c r="F36" i="6"/>
  <c r="C35" i="6"/>
  <c r="F42" i="6"/>
  <c r="U16" i="7"/>
  <c r="F45" i="6"/>
  <c r="C34" i="6"/>
  <c r="P34" i="6"/>
  <c r="F34" i="6"/>
  <c r="C40" i="6"/>
  <c r="C45" i="6"/>
  <c r="C45" i="5"/>
  <c r="F45" i="5"/>
  <c r="AE20" i="7"/>
  <c r="R16" i="7"/>
  <c r="C36" i="5"/>
  <c r="F36" i="5"/>
  <c r="F37" i="5"/>
  <c r="F34" i="5"/>
  <c r="C35" i="5"/>
  <c r="F40" i="5"/>
  <c r="F35" i="5"/>
  <c r="F21" i="7"/>
  <c r="C41" i="5"/>
  <c r="W20" i="7"/>
  <c r="P35" i="5"/>
  <c r="Z21" i="7"/>
  <c r="AE18" i="7"/>
  <c r="C38" i="4"/>
  <c r="F42" i="4"/>
  <c r="F45" i="4"/>
  <c r="C45" i="4"/>
  <c r="K16" i="7"/>
  <c r="AB20" i="7"/>
  <c r="AB17" i="7"/>
  <c r="R13" i="7"/>
  <c r="K21" i="7"/>
  <c r="H24" i="7"/>
  <c r="P19" i="4" l="1"/>
  <c r="M14" i="4"/>
  <c r="F19" i="4"/>
  <c r="M20" i="4"/>
  <c r="M15" i="4"/>
  <c r="M13" i="4"/>
  <c r="M18" i="4"/>
  <c r="P25" i="4"/>
  <c r="K18" i="4"/>
  <c r="K14" i="4"/>
  <c r="K15" i="4"/>
  <c r="B36" i="7"/>
  <c r="K13" i="4"/>
  <c r="F14" i="4"/>
  <c r="C13" i="4"/>
  <c r="C25" i="4" s="1"/>
  <c r="F18" i="7"/>
  <c r="F13" i="4"/>
  <c r="F25" i="4" s="1"/>
  <c r="E40" i="7"/>
  <c r="H15" i="1"/>
  <c r="L35" i="1"/>
  <c r="H18" i="1"/>
  <c r="E37" i="7"/>
  <c r="F37" i="7" s="1"/>
  <c r="U25" i="4"/>
  <c r="AB25" i="4"/>
  <c r="D38" i="7"/>
  <c r="S25" i="7"/>
  <c r="N37" i="7" s="1"/>
  <c r="W25" i="5"/>
  <c r="AA25" i="7"/>
  <c r="L38" i="7" s="1"/>
  <c r="M38" i="7" s="1"/>
  <c r="H25" i="6"/>
  <c r="D43" i="7"/>
  <c r="H25" i="5"/>
  <c r="E45" i="7"/>
  <c r="F45" i="7" s="1"/>
  <c r="B46" i="6"/>
  <c r="D46" i="6"/>
  <c r="E46" i="6"/>
  <c r="B46" i="5"/>
  <c r="K15" i="1"/>
  <c r="M18" i="1"/>
  <c r="R25" i="1"/>
  <c r="D46" i="4"/>
  <c r="C25" i="6"/>
  <c r="E46" i="4"/>
  <c r="M19" i="1"/>
  <c r="C25" i="5"/>
  <c r="E46" i="5"/>
  <c r="D44" i="7"/>
  <c r="P18" i="1"/>
  <c r="P14" i="1"/>
  <c r="P19" i="1"/>
  <c r="P20" i="1"/>
  <c r="D40" i="7"/>
  <c r="M20" i="1"/>
  <c r="K19" i="1"/>
  <c r="F19" i="7"/>
  <c r="B40" i="7"/>
  <c r="J25" i="7"/>
  <c r="E46" i="1"/>
  <c r="F39" i="1" s="1"/>
  <c r="K13" i="1"/>
  <c r="F20" i="7"/>
  <c r="F14" i="7"/>
  <c r="F13" i="7"/>
  <c r="K20" i="1"/>
  <c r="E41" i="7"/>
  <c r="F25" i="1"/>
  <c r="M13" i="1"/>
  <c r="D39" i="7"/>
  <c r="B39" i="7"/>
  <c r="D35" i="7"/>
  <c r="C14" i="1"/>
  <c r="C25" i="1" s="1"/>
  <c r="B25" i="7"/>
  <c r="C19" i="7" s="1"/>
  <c r="D25" i="7"/>
  <c r="N34" i="7" s="1"/>
  <c r="B34" i="7"/>
  <c r="B46" i="1"/>
  <c r="C40" i="1" s="1"/>
  <c r="D46" i="1"/>
  <c r="D34" i="7"/>
  <c r="N40" i="6"/>
  <c r="B44" i="7"/>
  <c r="C44" i="7" s="1"/>
  <c r="C15" i="7"/>
  <c r="E36" i="7"/>
  <c r="D41" i="7"/>
  <c r="Q25" i="7"/>
  <c r="L37" i="7" s="1"/>
  <c r="M37" i="7" s="1"/>
  <c r="T25" i="7"/>
  <c r="O37" i="7" s="1"/>
  <c r="P37" i="7" s="1"/>
  <c r="F25" i="5"/>
  <c r="R25" i="5"/>
  <c r="U25" i="5"/>
  <c r="Z25" i="5"/>
  <c r="AB25" i="5"/>
  <c r="AE25" i="5"/>
  <c r="X25" i="7"/>
  <c r="N39" i="7" s="1"/>
  <c r="Y25" i="7"/>
  <c r="O39" i="7" s="1"/>
  <c r="P39" i="7" s="1"/>
  <c r="D36" i="7"/>
  <c r="K25" i="6"/>
  <c r="U25" i="1"/>
  <c r="W25" i="1"/>
  <c r="B45" i="7"/>
  <c r="C45" i="7" s="1"/>
  <c r="E35" i="7"/>
  <c r="H25" i="4"/>
  <c r="H25" i="1"/>
  <c r="L40" i="1"/>
  <c r="M35" i="1" s="1"/>
  <c r="M25" i="6"/>
  <c r="R25" i="6"/>
  <c r="U25" i="6"/>
  <c r="W25" i="6"/>
  <c r="Z25" i="6"/>
  <c r="AB25" i="6"/>
  <c r="E44" i="7"/>
  <c r="F44" i="7" s="1"/>
  <c r="F25" i="6"/>
  <c r="F39" i="5"/>
  <c r="F46" i="5" s="1"/>
  <c r="F39" i="6"/>
  <c r="F46" i="6" s="1"/>
  <c r="B41" i="7"/>
  <c r="AC25" i="7"/>
  <c r="N38" i="7" s="1"/>
  <c r="Z25" i="1"/>
  <c r="Z25" i="4"/>
  <c r="N40" i="5"/>
  <c r="O25" i="7"/>
  <c r="C46" i="6"/>
  <c r="N40" i="1"/>
  <c r="C37" i="1"/>
  <c r="B38" i="7"/>
  <c r="C38" i="7" s="1"/>
  <c r="B37" i="7"/>
  <c r="C37" i="7" s="1"/>
  <c r="B46" i="4"/>
  <c r="C41" i="4" s="1"/>
  <c r="W25" i="4"/>
  <c r="AE25" i="4"/>
  <c r="M25" i="5"/>
  <c r="I25" i="7"/>
  <c r="N35" i="7" s="1"/>
  <c r="E43" i="7"/>
  <c r="F43" i="7" s="1"/>
  <c r="F37" i="4"/>
  <c r="B35" i="7"/>
  <c r="P25" i="5"/>
  <c r="AE25" i="1"/>
  <c r="R25" i="4"/>
  <c r="E38" i="7"/>
  <c r="F38" i="7" s="1"/>
  <c r="AB25" i="1"/>
  <c r="P25" i="6"/>
  <c r="AE25" i="6"/>
  <c r="B43" i="7"/>
  <c r="C43" i="7" s="1"/>
  <c r="P38" i="6"/>
  <c r="P40" i="6" s="1"/>
  <c r="O40" i="6"/>
  <c r="L40" i="6"/>
  <c r="M38" i="6"/>
  <c r="M40" i="6" s="1"/>
  <c r="AB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M19" i="7" s="1"/>
  <c r="L40" i="4"/>
  <c r="M35" i="4" s="1"/>
  <c r="N40" i="4"/>
  <c r="O40" i="4"/>
  <c r="P21" i="7"/>
  <c r="U25" i="7"/>
  <c r="Z25" i="7"/>
  <c r="D42" i="7"/>
  <c r="E42" i="7"/>
  <c r="F42" i="7" s="1"/>
  <c r="O40" i="1"/>
  <c r="P34" i="1" s="1"/>
  <c r="AE21" i="7"/>
  <c r="AE25" i="7" s="1"/>
  <c r="G25" i="7"/>
  <c r="H18" i="7" s="1"/>
  <c r="B42" i="7"/>
  <c r="AD25" i="7"/>
  <c r="O38" i="7" s="1"/>
  <c r="P38" i="7" s="1"/>
  <c r="N25" i="7"/>
  <c r="N36" i="7" s="1"/>
  <c r="F41" i="4" l="1"/>
  <c r="F40" i="4"/>
  <c r="C40" i="4"/>
  <c r="K25" i="4"/>
  <c r="M25" i="4"/>
  <c r="P34" i="4"/>
  <c r="P36" i="4"/>
  <c r="M36" i="4"/>
  <c r="F36" i="4"/>
  <c r="F39" i="4"/>
  <c r="M34" i="4"/>
  <c r="C36" i="4"/>
  <c r="C39" i="4"/>
  <c r="P35" i="4"/>
  <c r="F25" i="7"/>
  <c r="F34" i="4"/>
  <c r="F35" i="4"/>
  <c r="C34" i="4"/>
  <c r="C35" i="4"/>
  <c r="M25" i="1"/>
  <c r="P25" i="1"/>
  <c r="P18" i="7"/>
  <c r="P19" i="7"/>
  <c r="K14" i="7"/>
  <c r="K19" i="7"/>
  <c r="H19" i="7"/>
  <c r="F41" i="1"/>
  <c r="F40" i="1"/>
  <c r="P14" i="7"/>
  <c r="P15" i="7"/>
  <c r="O36" i="7"/>
  <c r="P13" i="7"/>
  <c r="K20" i="7"/>
  <c r="K13" i="7"/>
  <c r="O35" i="7"/>
  <c r="K18" i="7"/>
  <c r="K15" i="7"/>
  <c r="F35" i="1"/>
  <c r="F36" i="1"/>
  <c r="F34" i="1"/>
  <c r="K25" i="1"/>
  <c r="P35" i="1"/>
  <c r="P36" i="1"/>
  <c r="P20" i="7"/>
  <c r="M13" i="7"/>
  <c r="M20" i="7"/>
  <c r="H20" i="7"/>
  <c r="C18" i="7"/>
  <c r="C20" i="7"/>
  <c r="C39" i="1"/>
  <c r="C41" i="1"/>
  <c r="M36" i="1"/>
  <c r="M14" i="7"/>
  <c r="M15" i="7"/>
  <c r="L36" i="7"/>
  <c r="M18" i="7"/>
  <c r="C13" i="7"/>
  <c r="L34" i="7"/>
  <c r="C14" i="7"/>
  <c r="M34" i="1"/>
  <c r="L35" i="7"/>
  <c r="H15" i="7"/>
  <c r="C34" i="1"/>
  <c r="C36" i="1"/>
  <c r="C35" i="1"/>
  <c r="H14" i="7"/>
  <c r="H13" i="7"/>
  <c r="D46" i="7"/>
  <c r="E46" i="7"/>
  <c r="N40" i="7"/>
  <c r="B46" i="7"/>
  <c r="C39" i="7" s="1"/>
  <c r="C42" i="7"/>
  <c r="P40" i="4" l="1"/>
  <c r="M40" i="4"/>
  <c r="C46" i="4"/>
  <c r="K25" i="7"/>
  <c r="F46" i="4"/>
  <c r="C25" i="7"/>
  <c r="O40" i="7"/>
  <c r="P36" i="7" s="1"/>
  <c r="M25" i="7"/>
  <c r="C40" i="7"/>
  <c r="F36" i="7"/>
  <c r="F40" i="7"/>
  <c r="M40" i="1"/>
  <c r="F46" i="1"/>
  <c r="P25" i="7"/>
  <c r="F35" i="7"/>
  <c r="F39" i="7"/>
  <c r="P40" i="1"/>
  <c r="F41" i="7"/>
  <c r="F34" i="7"/>
  <c r="C41" i="7"/>
  <c r="L40" i="7"/>
  <c r="M35" i="7" s="1"/>
  <c r="H25" i="7"/>
  <c r="C46" i="1"/>
  <c r="C34" i="7"/>
  <c r="C36" i="7"/>
  <c r="C35" i="7"/>
  <c r="P35" i="7" l="1"/>
  <c r="P34" i="7"/>
  <c r="F46" i="7"/>
  <c r="M36" i="7"/>
  <c r="M34" i="7"/>
  <c r="C46" i="7"/>
  <c r="P40" i="7" l="1"/>
  <c r="M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<sst xmlns="http://schemas.openxmlformats.org/spreadsheetml/2006/main" count="457" uniqueCount="62">
  <si>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</si>
  <si>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</si>
  <si>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</si>
  <si>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</si>
  <si>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</si>
  <si>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</si>
  <si>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</si>
  <si>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</si>
  <si>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</si>
  <si>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</si>
  <si>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</si>
  <si>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</si>
  <si>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</si>
  <si>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</si>
  <si>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</si>
  <si>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</si>
  <si>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</si>
  <si>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</si>
  <si>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</si>
  <si>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</si>
  <si>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</si>
  <si>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</si>
  <si>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</si>
  <si>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</si>
  <si>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</si>
  <si>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</si>
  <si>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</si>
  <si>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</si>
  <si>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</si>
  <si>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</si>
  <si>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</si>
  <si>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</si>
  <si>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</si>
  <si>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</si>
  <si>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</si>
  <si>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</si>
  <si>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</si>
  <si>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</si>
  <si>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</si>
  <si>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</si>
  <si>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</si>
  <si>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</si>
  <si>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</si>
  <si>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</si>
  <si>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</si>
  <si>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</si>
  <si>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</si>
  <si>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</si>
  <si>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</si>
  <si>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</si>
  <si>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</si>
  <si>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</si>
  <si>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</si>
  <si>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</si>
  <si>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</si>
  <si>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</si>
  <si>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</si>
  <si>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</si>
  <si>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</si>
  <si>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</si>
  <si>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</si>
  <si>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Barcelona de Serveis Municipals SA (BSM)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</si>
</sst>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7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165" fontId="24" fillId="0" borderId="1" xfId="0" applyNumberFormat="1" applyFont="1" applyFill="1" applyBorder="1" applyAlignment="1" applyProtection="1">
      <alignment horizontal="right" vertical="center"/>
      <protection locked="0"/>
    </xf>
    <xf numFmtId="165" fontId="24" fillId="0" borderId="1" xfId="0" applyNumberFormat="1" applyFont="1" applyFill="1" applyBorder="1" applyAlignment="1" applyProtection="1">
      <alignment horizontal="right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98-466D-9F9C-04140BBC2AF8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98-466D-9F9C-04140BBC2AF8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98-466D-9F9C-04140BBC2AF8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98-466D-9F9C-04140BBC2AF8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98-466D-9F9C-04140BBC2AF8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98-466D-9F9C-04140BBC2AF8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98-466D-9F9C-04140BBC2AF8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98-466D-9F9C-04140BBC2AF8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98-466D-9F9C-04140BBC2AF8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98-466D-9F9C-04140BBC2A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125</c:v>
                </c:pt>
                <c:pt idx="1">
                  <c:v>29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149</c:v>
                </c:pt>
                <c:pt idx="7">
                  <c:v>111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198-466D-9F9C-04140BBC2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1-4B5D-867A-6AE377A2F2C1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1-4B5D-867A-6AE377A2F2C1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1-4B5D-867A-6AE377A2F2C1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1-4B5D-867A-6AE377A2F2C1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1-4B5D-867A-6AE377A2F2C1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1-4B5D-867A-6AE377A2F2C1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31-4B5D-867A-6AE377A2F2C1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1-4B5D-867A-6AE377A2F2C1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1-4B5D-867A-6AE377A2F2C1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1-4B5D-867A-6AE377A2F2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237624222.06600001</c:v>
                </c:pt>
                <c:pt idx="1">
                  <c:v>1810543.4611000002</c:v>
                </c:pt>
                <c:pt idx="2">
                  <c:v>248134.77259999997</c:v>
                </c:pt>
                <c:pt idx="3">
                  <c:v>0</c:v>
                </c:pt>
                <c:pt idx="4">
                  <c:v>0</c:v>
                </c:pt>
                <c:pt idx="5">
                  <c:v>3900494.9434000002</c:v>
                </c:pt>
                <c:pt idx="6">
                  <c:v>15618524.6701</c:v>
                </c:pt>
                <c:pt idx="7">
                  <c:v>1237654.3647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31-4B5D-867A-6AE377A2F2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39-413A-BBDA-99D476C269A8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9-413A-BBDA-99D476C269A8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9-413A-BBDA-99D476C269A8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9-413A-BBDA-99D476C269A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57</c:v>
                </c:pt>
                <c:pt idx="1">
                  <c:v>299</c:v>
                </c:pt>
                <c:pt idx="2">
                  <c:v>86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939-413A-BBDA-99D476C269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61-4795-BE2D-133EC32B5A07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61-4795-BE2D-133EC32B5A07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61-4795-BE2D-133EC32B5A07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61-4795-BE2D-133EC32B5A07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61-4795-BE2D-133EC32B5A07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61-4795-BE2D-133EC32B5A0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14632960.1646</c:v>
                </c:pt>
                <c:pt idx="1">
                  <c:v>234400674.73550001</c:v>
                </c:pt>
                <c:pt idx="2">
                  <c:v>11405939.377800001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561-4795-BE2D-133EC32B5A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70" zoomScaleNormal="70" workbookViewId="0">
      <selection activeCell="A8" sqref="A8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5" x14ac:dyDescent="0.25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5" x14ac:dyDescent="0.25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5" x14ac:dyDescent="0.25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5" x14ac:dyDescent="0.2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2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45456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5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>
        <v>1</v>
      </c>
      <c r="C13" s="20">
        <f t="shared" ref="C13:C24" si="0">IF(B13,B13/$B$25,"")</f>
        <v>4.1666666666666664E-2</v>
      </c>
      <c r="D13" s="4">
        <v>225318.55</v>
      </c>
      <c r="E13" s="5">
        <f>D13*1.21</f>
        <v>272635.44549999997</v>
      </c>
      <c r="F13" s="21">
        <f t="shared" ref="F13:F24" si="1">IF(E13,E13/$E$25,"")</f>
        <v>7.395000051570029E-2</v>
      </c>
      <c r="G13" s="1">
        <v>75</v>
      </c>
      <c r="H13" s="20">
        <f t="shared" ref="H13:H24" si="2">IF(G13,G13/$G$25,"")</f>
        <v>0.43103448275862066</v>
      </c>
      <c r="I13" s="4">
        <v>171696824.62</v>
      </c>
      <c r="J13" s="5">
        <f>I13*1.21</f>
        <v>207753157.7902</v>
      </c>
      <c r="K13" s="21">
        <f t="shared" ref="K13:K24" si="3">IF(J13,J13/$J$25,"")</f>
        <v>0.97859085889812303</v>
      </c>
      <c r="L13" s="1">
        <v>17</v>
      </c>
      <c r="M13" s="20">
        <f t="shared" ref="M13:M24" si="4">IF(L13,L13/$L$25,"")</f>
        <v>0.38636363636363635</v>
      </c>
      <c r="N13" s="4">
        <v>4830049.6100000003</v>
      </c>
      <c r="O13" s="5">
        <f>N13*1.21</f>
        <v>5844360.0281000007</v>
      </c>
      <c r="P13" s="21">
        <f t="shared" ref="P13:P24" si="5">IF(O13,O13/$O$25,"")</f>
        <v>0.75572140432892398</v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25">
      <c r="A14" s="43" t="s">
        <v>18</v>
      </c>
      <c r="B14" s="2">
        <v>1</v>
      </c>
      <c r="C14" s="20">
        <f t="shared" si="0"/>
        <v>4.1666666666666664E-2</v>
      </c>
      <c r="D14" s="6">
        <v>21947.46</v>
      </c>
      <c r="E14" s="7">
        <f>D14*1.21</f>
        <v>26556.426599999999</v>
      </c>
      <c r="F14" s="21">
        <f t="shared" si="1"/>
        <v>7.203200439192918E-3</v>
      </c>
      <c r="G14" s="2">
        <v>17</v>
      </c>
      <c r="H14" s="20">
        <f t="shared" si="2"/>
        <v>9.7701149425287362E-2</v>
      </c>
      <c r="I14" s="6">
        <v>367426.7</v>
      </c>
      <c r="J14" s="7">
        <f>I14*1.21</f>
        <v>444586.30700000003</v>
      </c>
      <c r="K14" s="21">
        <f t="shared" si="3"/>
        <v>2.0941587634534494E-3</v>
      </c>
      <c r="L14" s="2">
        <v>6</v>
      </c>
      <c r="M14" s="20">
        <f t="shared" si="4"/>
        <v>0.13636363636363635</v>
      </c>
      <c r="N14" s="6">
        <v>282908.37</v>
      </c>
      <c r="O14" s="7">
        <f>N14*1.21</f>
        <v>342319.12770000001</v>
      </c>
      <c r="P14" s="21">
        <f t="shared" si="5"/>
        <v>4.4264537206856309E-2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5.7471264367816091E-3</v>
      </c>
      <c r="I15" s="6">
        <v>17800</v>
      </c>
      <c r="J15" s="7">
        <f>I15*1.21</f>
        <v>21538</v>
      </c>
      <c r="K15" s="21">
        <f t="shared" si="3"/>
        <v>1.0145159834457158E-4</v>
      </c>
      <c r="L15" s="2">
        <v>1</v>
      </c>
      <c r="M15" s="20">
        <f t="shared" si="4"/>
        <v>2.2727272727272728E-2</v>
      </c>
      <c r="N15" s="6">
        <v>49535.06</v>
      </c>
      <c r="O15" s="7">
        <f>N15*1.21</f>
        <v>59937.422599999998</v>
      </c>
      <c r="P15" s="21">
        <f t="shared" si="5"/>
        <v>7.7503769379953635E-3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>
        <v>1</v>
      </c>
      <c r="C18" s="66">
        <f t="shared" si="0"/>
        <v>4.1666666666666664E-2</v>
      </c>
      <c r="D18" s="69">
        <v>386346.71</v>
      </c>
      <c r="E18" s="70">
        <f>D18*1.21</f>
        <v>467479.51910000003</v>
      </c>
      <c r="F18" s="67">
        <f t="shared" si="1"/>
        <v>0.12679976594798392</v>
      </c>
      <c r="G18" s="71">
        <v>5</v>
      </c>
      <c r="H18" s="66">
        <f t="shared" si="2"/>
        <v>2.8735632183908046E-2</v>
      </c>
      <c r="I18" s="69">
        <v>1154705</v>
      </c>
      <c r="J18" s="70">
        <f>I18*1.21</f>
        <v>1397193.05</v>
      </c>
      <c r="K18" s="67">
        <f t="shared" si="3"/>
        <v>6.5812734756442995E-3</v>
      </c>
      <c r="L18" s="71">
        <v>2</v>
      </c>
      <c r="M18" s="66">
        <f t="shared" si="4"/>
        <v>4.5454545454545456E-2</v>
      </c>
      <c r="N18" s="69">
        <v>8831.66</v>
      </c>
      <c r="O18" s="70">
        <f>N18*1.21</f>
        <v>10686.3086</v>
      </c>
      <c r="P18" s="67">
        <f t="shared" si="5"/>
        <v>1.3818231771237613E-3</v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>
        <v>18</v>
      </c>
      <c r="C19" s="20">
        <f t="shared" si="0"/>
        <v>0.75</v>
      </c>
      <c r="D19" s="6">
        <v>2302311.81</v>
      </c>
      <c r="E19" s="7">
        <v>2785797.3</v>
      </c>
      <c r="F19" s="21">
        <f t="shared" si="1"/>
        <v>0.75562336142252085</v>
      </c>
      <c r="G19" s="2">
        <v>23</v>
      </c>
      <c r="H19" s="20">
        <f t="shared" si="2"/>
        <v>0.13218390804597702</v>
      </c>
      <c r="I19" s="6">
        <v>1817993.67</v>
      </c>
      <c r="J19" s="7">
        <f>I19*1.21</f>
        <v>2199772.3407000001</v>
      </c>
      <c r="K19" s="21">
        <f t="shared" si="3"/>
        <v>1.0361705820326608E-2</v>
      </c>
      <c r="L19" s="2">
        <v>14</v>
      </c>
      <c r="M19" s="20">
        <f t="shared" si="4"/>
        <v>0.31818181818181818</v>
      </c>
      <c r="N19" s="6">
        <v>1191175.0900000001</v>
      </c>
      <c r="O19" s="7">
        <f>N19*1.21</f>
        <v>1441321.8589000001</v>
      </c>
      <c r="P19" s="21">
        <f t="shared" si="5"/>
        <v>0.18637417511254761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3</v>
      </c>
      <c r="C20" s="66">
        <f t="shared" si="0"/>
        <v>0.125</v>
      </c>
      <c r="D20" s="69">
        <v>110979.43</v>
      </c>
      <c r="E20" s="70">
        <v>134285.10999999999</v>
      </c>
      <c r="F20" s="21">
        <f t="shared" si="1"/>
        <v>3.642367167460208E-2</v>
      </c>
      <c r="G20" s="68">
        <v>53</v>
      </c>
      <c r="H20" s="66">
        <f t="shared" si="2"/>
        <v>0.3045977011494253</v>
      </c>
      <c r="I20" s="69">
        <v>398375.34</v>
      </c>
      <c r="J20" s="70">
        <v>482034.17</v>
      </c>
      <c r="K20" s="67">
        <f t="shared" si="3"/>
        <v>2.2705514441080385E-3</v>
      </c>
      <c r="L20" s="68">
        <v>4</v>
      </c>
      <c r="M20" s="66">
        <f t="shared" si="4"/>
        <v>9.0909090909090912E-2</v>
      </c>
      <c r="N20" s="69">
        <v>28810</v>
      </c>
      <c r="O20" s="70">
        <v>34860.1</v>
      </c>
      <c r="P20" s="67">
        <f t="shared" si="5"/>
        <v>4.5076832365529874E-3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25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24</v>
      </c>
      <c r="C25" s="17">
        <f t="shared" si="12"/>
        <v>1</v>
      </c>
      <c r="D25" s="18">
        <f t="shared" si="12"/>
        <v>3046903.9600000004</v>
      </c>
      <c r="E25" s="18">
        <f t="shared" si="12"/>
        <v>3686753.8011999996</v>
      </c>
      <c r="F25" s="19">
        <f t="shared" si="12"/>
        <v>1</v>
      </c>
      <c r="G25" s="16">
        <f t="shared" si="12"/>
        <v>174</v>
      </c>
      <c r="H25" s="17">
        <f t="shared" si="12"/>
        <v>1</v>
      </c>
      <c r="I25" s="18">
        <f t="shared" si="12"/>
        <v>175453125.32999998</v>
      </c>
      <c r="J25" s="18">
        <f t="shared" si="12"/>
        <v>212298281.65790001</v>
      </c>
      <c r="K25" s="19">
        <f t="shared" si="12"/>
        <v>1</v>
      </c>
      <c r="L25" s="16">
        <f t="shared" si="12"/>
        <v>44</v>
      </c>
      <c r="M25" s="17">
        <f t="shared" si="12"/>
        <v>0.99999999999999989</v>
      </c>
      <c r="N25" s="18">
        <f t="shared" si="12"/>
        <v>6391309.79</v>
      </c>
      <c r="O25" s="18">
        <f t="shared" si="12"/>
        <v>7733484.845900001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hidden="1" customHeight="1" x14ac:dyDescent="0.25">
      <c r="A27" s="125" t="s">
        <v>55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25">
      <c r="A28" s="126" t="s">
        <v>53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93</v>
      </c>
      <c r="C34" s="8">
        <f t="shared" ref="C34:C43" si="14">IF(B34,B34/$B$46,"")</f>
        <v>0.38429752066115702</v>
      </c>
      <c r="D34" s="10">
        <f t="shared" ref="D34:D45" si="15">D13+I13+N13+S13+AC13+X13</f>
        <v>176752192.78000003</v>
      </c>
      <c r="E34" s="11">
        <f t="shared" ref="E34:E45" si="16">E13+J13+O13+T13+AD13+Y13</f>
        <v>213870153.2638</v>
      </c>
      <c r="F34" s="21">
        <f t="shared" ref="F34:F43" si="17">IF(E34,E34/$E$46,"")</f>
        <v>0.95597875836218882</v>
      </c>
      <c r="J34" s="150" t="s">
        <v>3</v>
      </c>
      <c r="K34" s="151"/>
      <c r="L34" s="57">
        <f>B25</f>
        <v>24</v>
      </c>
      <c r="M34" s="8">
        <f t="shared" ref="M34:M39" si="18">IF(L34,L34/$L$40,"")</f>
        <v>9.9173553719008267E-2</v>
      </c>
      <c r="N34" s="58">
        <f>D25</f>
        <v>3046903.9600000004</v>
      </c>
      <c r="O34" s="58">
        <f>E25</f>
        <v>3686753.8011999996</v>
      </c>
      <c r="P34" s="59">
        <f t="shared" ref="P34:P39" si="19">IF(O34,O34/$O$40,"")</f>
        <v>1.647943047439154E-2</v>
      </c>
    </row>
    <row r="35" spans="1:33" s="25" customFormat="1" ht="30" customHeight="1" x14ac:dyDescent="0.3">
      <c r="A35" s="43" t="s">
        <v>18</v>
      </c>
      <c r="B35" s="12">
        <f t="shared" si="13"/>
        <v>24</v>
      </c>
      <c r="C35" s="8">
        <f t="shared" si="14"/>
        <v>9.9173553719008267E-2</v>
      </c>
      <c r="D35" s="13">
        <f t="shared" si="15"/>
        <v>672282.53</v>
      </c>
      <c r="E35" s="14">
        <f t="shared" si="16"/>
        <v>813461.86129999999</v>
      </c>
      <c r="F35" s="21">
        <f t="shared" si="17"/>
        <v>3.6360953048991699E-3</v>
      </c>
      <c r="J35" s="146" t="s">
        <v>1</v>
      </c>
      <c r="K35" s="147"/>
      <c r="L35" s="60">
        <f>G25</f>
        <v>174</v>
      </c>
      <c r="M35" s="8">
        <f t="shared" si="18"/>
        <v>0.71900826446280997</v>
      </c>
      <c r="N35" s="61">
        <f>I25</f>
        <v>175453125.32999998</v>
      </c>
      <c r="O35" s="61">
        <f>J25</f>
        <v>212298281.65790001</v>
      </c>
      <c r="P35" s="59">
        <f t="shared" si="19"/>
        <v>0.94895264535305102</v>
      </c>
    </row>
    <row r="36" spans="1:33" ht="30" customHeight="1" x14ac:dyDescent="0.3">
      <c r="A36" s="43" t="s">
        <v>19</v>
      </c>
      <c r="B36" s="12">
        <f t="shared" si="13"/>
        <v>2</v>
      </c>
      <c r="C36" s="8">
        <f t="shared" si="14"/>
        <v>8.2644628099173556E-3</v>
      </c>
      <c r="D36" s="13">
        <f t="shared" si="15"/>
        <v>67335.06</v>
      </c>
      <c r="E36" s="14">
        <f t="shared" si="16"/>
        <v>81475.422599999991</v>
      </c>
      <c r="F36" s="21">
        <f t="shared" si="17"/>
        <v>3.6418720492573841E-4</v>
      </c>
      <c r="G36" s="25"/>
      <c r="J36" s="146" t="s">
        <v>2</v>
      </c>
      <c r="K36" s="147"/>
      <c r="L36" s="60">
        <f>L25</f>
        <v>44</v>
      </c>
      <c r="M36" s="8">
        <f t="shared" si="18"/>
        <v>0.18181818181818182</v>
      </c>
      <c r="N36" s="61">
        <f>N25</f>
        <v>6391309.79</v>
      </c>
      <c r="O36" s="61">
        <f>O25</f>
        <v>7733484.845900001</v>
      </c>
      <c r="P36" s="59">
        <f t="shared" si="19"/>
        <v>3.4567924172557482E-2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6" t="s">
        <v>34</v>
      </c>
      <c r="K37" s="147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6" t="s">
        <v>5</v>
      </c>
      <c r="K38" s="147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8</v>
      </c>
      <c r="C39" s="8">
        <f t="shared" si="14"/>
        <v>3.3057851239669422E-2</v>
      </c>
      <c r="D39" s="13">
        <f t="shared" si="15"/>
        <v>1549883.3699999999</v>
      </c>
      <c r="E39" s="22">
        <f t="shared" si="16"/>
        <v>1875358.8777000001</v>
      </c>
      <c r="F39" s="21">
        <f t="shared" si="17"/>
        <v>8.3826715604201456E-3</v>
      </c>
      <c r="G39" s="25"/>
      <c r="J39" s="146" t="s">
        <v>4</v>
      </c>
      <c r="K39" s="147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55</v>
      </c>
      <c r="C40" s="8">
        <f t="shared" si="14"/>
        <v>0.22727272727272727</v>
      </c>
      <c r="D40" s="13">
        <f t="shared" si="15"/>
        <v>5311480.57</v>
      </c>
      <c r="E40" s="23">
        <f t="shared" si="16"/>
        <v>6426891.4995999997</v>
      </c>
      <c r="F40" s="21">
        <f t="shared" si="17"/>
        <v>2.8727579150970999E-2</v>
      </c>
      <c r="G40" s="25"/>
      <c r="J40" s="148" t="s">
        <v>0</v>
      </c>
      <c r="K40" s="149"/>
      <c r="L40" s="83">
        <f>SUM(L34:L39)</f>
        <v>242</v>
      </c>
      <c r="M40" s="17">
        <f>SUM(M34:M39)</f>
        <v>1</v>
      </c>
      <c r="N40" s="84">
        <f>SUM(N34:N39)</f>
        <v>184891339.07999998</v>
      </c>
      <c r="O40" s="85">
        <f>SUM(O34:O39)</f>
        <v>223718520.30500001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60</v>
      </c>
      <c r="C41" s="8">
        <f t="shared" si="14"/>
        <v>0.24793388429752067</v>
      </c>
      <c r="D41" s="13">
        <f t="shared" si="15"/>
        <v>538164.77</v>
      </c>
      <c r="E41" s="23">
        <f t="shared" si="16"/>
        <v>651179.38</v>
      </c>
      <c r="F41" s="21">
        <f t="shared" si="17"/>
        <v>2.9107084165952554E-3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25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242</v>
      </c>
      <c r="C46" s="17">
        <f>SUM(C34:C45)</f>
        <v>1</v>
      </c>
      <c r="D46" s="18">
        <f>SUM(D34:D45)</f>
        <v>184891339.08000004</v>
      </c>
      <c r="E46" s="18">
        <f>SUM(E34:E45)</f>
        <v>223718520.30499998</v>
      </c>
      <c r="F46" s="19">
        <f>SUM(F34:F45)</f>
        <v>1.0000000000000002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70" zoomScaleNormal="70" workbookViewId="0">
      <selection activeCell="A8" sqref="A8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5" x14ac:dyDescent="0.25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5" x14ac:dyDescent="0.25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5" x14ac:dyDescent="0.25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2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25">
      <c r="A6" s="29"/>
      <c r="B6" s="26"/>
      <c r="H6" s="26"/>
      <c r="N6" s="26"/>
    </row>
    <row r="7" spans="1:31" s="25" customFormat="1" ht="24.75" customHeight="1" x14ac:dyDescent="0.25">
      <c r="A7" s="30" t="s">
        <v>38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>
        <v>45608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93" t="str">
        <f>'CONTRACTACIO 1r TR 2024'!B8</f>
        <v>Barcelona de Serveis Municipals SA (BSM)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5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>
        <v>3</v>
      </c>
      <c r="C13" s="20">
        <f t="shared" ref="C13:C21" si="0">IF(B13,B13/$B$25,"")</f>
        <v>9.0909090909090912E-2</v>
      </c>
      <c r="D13" s="4">
        <v>6130601.9800000004</v>
      </c>
      <c r="E13" s="5">
        <f>D13*1.21</f>
        <v>7418028.3958000001</v>
      </c>
      <c r="F13" s="21">
        <f t="shared" ref="F13:F24" si="1">IF(E13,E13/$E$25,"")</f>
        <v>0.67768029850077538</v>
      </c>
      <c r="G13" s="1">
        <v>19</v>
      </c>
      <c r="H13" s="20">
        <f t="shared" ref="H13:H21" si="2">IF(G13,G13/$G$25,"")</f>
        <v>0.152</v>
      </c>
      <c r="I13" s="4">
        <v>11059618.16</v>
      </c>
      <c r="J13" s="5">
        <f>I13*1.21</f>
        <v>13382137.9736</v>
      </c>
      <c r="K13" s="21">
        <f t="shared" ref="K13:K21" si="3">IF(J13,J13/$J$25,"")</f>
        <v>0.60546104336377615</v>
      </c>
      <c r="L13" s="1">
        <v>10</v>
      </c>
      <c r="M13" s="20">
        <f t="shared" ref="M13:M21" si="4">IF(L13,L13/$L$25,"")</f>
        <v>0.23809523809523808</v>
      </c>
      <c r="N13" s="4">
        <v>2441241.6800000002</v>
      </c>
      <c r="O13" s="5">
        <f>N13*1.21</f>
        <v>2953902.4328000001</v>
      </c>
      <c r="P13" s="21">
        <f t="shared" ref="P13:P21" si="5">IF(O13,O13/$O$25,"")</f>
        <v>0.80434009655982153</v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25">
      <c r="A14" s="43" t="s">
        <v>18</v>
      </c>
      <c r="B14" s="2">
        <v>1</v>
      </c>
      <c r="C14" s="20">
        <f t="shared" si="0"/>
        <v>3.0303030303030304E-2</v>
      </c>
      <c r="D14" s="6">
        <v>445578.84</v>
      </c>
      <c r="E14" s="7">
        <f>D14*1.21</f>
        <v>539150.39639999997</v>
      </c>
      <c r="F14" s="21">
        <f t="shared" si="1"/>
        <v>4.9254543400781864E-2</v>
      </c>
      <c r="G14" s="2">
        <v>2</v>
      </c>
      <c r="H14" s="20">
        <f t="shared" si="2"/>
        <v>1.6E-2</v>
      </c>
      <c r="I14" s="6">
        <v>75280</v>
      </c>
      <c r="J14" s="7">
        <f>I14*1.21</f>
        <v>91088.8</v>
      </c>
      <c r="K14" s="21">
        <f t="shared" si="3"/>
        <v>4.1212188960803205E-3</v>
      </c>
      <c r="L14" s="2">
        <v>2</v>
      </c>
      <c r="M14" s="20">
        <f t="shared" si="4"/>
        <v>4.7619047619047616E-2</v>
      </c>
      <c r="N14" s="6">
        <v>303175.53999999998</v>
      </c>
      <c r="O14" s="7">
        <f>N14*1.21</f>
        <v>366842.40339999995</v>
      </c>
      <c r="P14" s="21">
        <f t="shared" si="5"/>
        <v>9.9890250570429384E-2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3</v>
      </c>
      <c r="H15" s="20">
        <f t="shared" si="2"/>
        <v>2.4E-2</v>
      </c>
      <c r="I15" s="6">
        <v>104630</v>
      </c>
      <c r="J15" s="7">
        <f>I15*1.21</f>
        <v>126602.3</v>
      </c>
      <c r="K15" s="21">
        <f t="shared" si="3"/>
        <v>5.7279906096823052E-3</v>
      </c>
      <c r="L15" s="2">
        <v>1</v>
      </c>
      <c r="M15" s="20">
        <f t="shared" si="4"/>
        <v>2.3809523809523808E-2</v>
      </c>
      <c r="N15" s="6">
        <v>33105</v>
      </c>
      <c r="O15" s="7">
        <f>N15*1.21</f>
        <v>40057.049999999996</v>
      </c>
      <c r="P15" s="21">
        <f t="shared" si="5"/>
        <v>1.090743252286799E-2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13</v>
      </c>
      <c r="H18" s="66">
        <f t="shared" si="2"/>
        <v>0.104</v>
      </c>
      <c r="I18" s="69">
        <v>1643666.17</v>
      </c>
      <c r="J18" s="70">
        <f>I18*1.21</f>
        <v>1988836.0656999999</v>
      </c>
      <c r="K18" s="67">
        <f t="shared" si="3"/>
        <v>8.9982838451806171E-2</v>
      </c>
      <c r="L18" s="71">
        <v>1</v>
      </c>
      <c r="M18" s="66">
        <f t="shared" si="4"/>
        <v>2.3809523809523808E-2</v>
      </c>
      <c r="N18" s="69">
        <v>30000</v>
      </c>
      <c r="O18" s="70">
        <f>N18*1.21</f>
        <v>36300</v>
      </c>
      <c r="P18" s="67">
        <f t="shared" si="5"/>
        <v>9.8843973927213325E-3</v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>
        <v>27</v>
      </c>
      <c r="C19" s="20">
        <f t="shared" si="0"/>
        <v>0.81818181818181823</v>
      </c>
      <c r="D19" s="6">
        <v>2390891.7200000002</v>
      </c>
      <c r="E19" s="7">
        <f>D19*1.21</f>
        <v>2892978.9812000003</v>
      </c>
      <c r="F19" s="21">
        <f t="shared" si="1"/>
        <v>0.26429055740014501</v>
      </c>
      <c r="G19" s="2">
        <v>47</v>
      </c>
      <c r="H19" s="20">
        <f t="shared" si="2"/>
        <v>0.376</v>
      </c>
      <c r="I19" s="175">
        <v>5039926.75</v>
      </c>
      <c r="J19" s="70">
        <f>I19*1.21</f>
        <v>6098311.3674999997</v>
      </c>
      <c r="K19" s="21">
        <f t="shared" si="3"/>
        <v>0.27591181398725662</v>
      </c>
      <c r="L19" s="2">
        <v>20</v>
      </c>
      <c r="M19" s="20">
        <f t="shared" si="4"/>
        <v>0.47619047619047616</v>
      </c>
      <c r="N19" s="6">
        <v>165572.57999999999</v>
      </c>
      <c r="O19" s="7">
        <f>N19*1.21</f>
        <v>200342.82179999998</v>
      </c>
      <c r="P19" s="21">
        <f t="shared" si="5"/>
        <v>5.4552839268604804E-2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2</v>
      </c>
      <c r="C20" s="66">
        <f t="shared" si="0"/>
        <v>6.0606060606060608E-2</v>
      </c>
      <c r="D20" s="69">
        <v>79379</v>
      </c>
      <c r="E20" s="70">
        <f>D20*1.21</f>
        <v>96048.59</v>
      </c>
      <c r="F20" s="21">
        <f t="shared" si="1"/>
        <v>8.7746006982976649E-3</v>
      </c>
      <c r="G20" s="68">
        <v>41</v>
      </c>
      <c r="H20" s="66">
        <f t="shared" si="2"/>
        <v>0.32800000000000001</v>
      </c>
      <c r="I20" s="69">
        <v>343319.48</v>
      </c>
      <c r="J20" s="70">
        <f>I20*1.21</f>
        <v>415416.57079999999</v>
      </c>
      <c r="K20" s="21">
        <f t="shared" si="3"/>
        <v>1.8795094691398374E-2</v>
      </c>
      <c r="L20" s="68">
        <v>8</v>
      </c>
      <c r="M20" s="66">
        <f t="shared" si="4"/>
        <v>0.19047619047619047</v>
      </c>
      <c r="N20" s="69">
        <v>61991.59</v>
      </c>
      <c r="O20" s="70">
        <f>N20*1.21</f>
        <v>75009.823899999988</v>
      </c>
      <c r="P20" s="67">
        <f t="shared" si="5"/>
        <v>2.0424983685554992E-2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2">SUM(B13:B24)</f>
        <v>33</v>
      </c>
      <c r="C25" s="17">
        <f t="shared" si="32"/>
        <v>1</v>
      </c>
      <c r="D25" s="18">
        <f t="shared" si="32"/>
        <v>9046451.540000001</v>
      </c>
      <c r="E25" s="18">
        <f t="shared" si="32"/>
        <v>10946206.363400001</v>
      </c>
      <c r="F25" s="19">
        <f t="shared" si="32"/>
        <v>0.99999999999999989</v>
      </c>
      <c r="G25" s="16">
        <f t="shared" si="32"/>
        <v>125</v>
      </c>
      <c r="H25" s="17">
        <f t="shared" si="32"/>
        <v>1</v>
      </c>
      <c r="I25" s="18">
        <f t="shared" si="32"/>
        <v>18266440.559999999</v>
      </c>
      <c r="J25" s="18">
        <f t="shared" si="32"/>
        <v>22102393.077600002</v>
      </c>
      <c r="K25" s="19">
        <f t="shared" si="32"/>
        <v>1</v>
      </c>
      <c r="L25" s="16">
        <f t="shared" si="32"/>
        <v>42</v>
      </c>
      <c r="M25" s="17">
        <f t="shared" si="32"/>
        <v>1</v>
      </c>
      <c r="N25" s="18">
        <f t="shared" si="32"/>
        <v>3035086.39</v>
      </c>
      <c r="O25" s="18">
        <f t="shared" si="32"/>
        <v>3672454.5318999998</v>
      </c>
      <c r="P25" s="19">
        <f t="shared" si="32"/>
        <v>0.99999999999999989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200000000000003" hidden="1" customHeight="1" x14ac:dyDescent="0.25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25">
      <c r="A28" s="127" t="str">
        <f>'CONTRACTACIO 1r TR 2024'!A28:Q28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10"/>
      <c r="C32" s="111"/>
      <c r="D32" s="111"/>
      <c r="E32" s="111"/>
      <c r="F32" s="112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33">B13+G13+L13+Q13+AA13+V13</f>
        <v>32</v>
      </c>
      <c r="C34" s="8">
        <f t="shared" ref="C34:C45" si="34">IF(B34,B34/$B$46,"")</f>
        <v>0.16</v>
      </c>
      <c r="D34" s="10">
        <f t="shared" ref="D34:D45" si="35">D13+I13+N13+S13+AC13+X13</f>
        <v>19631461.82</v>
      </c>
      <c r="E34" s="11">
        <f t="shared" ref="E34:E45" si="36">E13+J13+O13+T13+AD13+Y13</f>
        <v>23754068.802200001</v>
      </c>
      <c r="F34" s="21">
        <f t="shared" ref="F34:F42" si="37">IF(E34,E34/$E$46,"")</f>
        <v>0.64687873119683359</v>
      </c>
      <c r="J34" s="150" t="s">
        <v>3</v>
      </c>
      <c r="K34" s="151"/>
      <c r="L34" s="57">
        <f>B25</f>
        <v>33</v>
      </c>
      <c r="M34" s="8">
        <f t="shared" ref="M34:M39" si="38">IF(L34,L34/$L$40,"")</f>
        <v>0.16500000000000001</v>
      </c>
      <c r="N34" s="58">
        <f>D25</f>
        <v>9046451.540000001</v>
      </c>
      <c r="O34" s="58">
        <f>E25</f>
        <v>10946206.363400001</v>
      </c>
      <c r="P34" s="59">
        <f t="shared" ref="P34:P39" si="39">IF(O34,O34/$O$40,"")</f>
        <v>0.2980907457470654</v>
      </c>
    </row>
    <row r="35" spans="1:33" s="25" customFormat="1" ht="30" customHeight="1" x14ac:dyDescent="0.3">
      <c r="A35" s="43" t="s">
        <v>18</v>
      </c>
      <c r="B35" s="12">
        <f t="shared" si="33"/>
        <v>5</v>
      </c>
      <c r="C35" s="8">
        <f t="shared" si="34"/>
        <v>2.5000000000000001E-2</v>
      </c>
      <c r="D35" s="13">
        <f t="shared" si="35"/>
        <v>824034.38</v>
      </c>
      <c r="E35" s="14">
        <f t="shared" si="36"/>
        <v>997081.59979999997</v>
      </c>
      <c r="F35" s="21">
        <f t="shared" si="37"/>
        <v>2.7152858971200618E-2</v>
      </c>
      <c r="J35" s="146" t="s">
        <v>1</v>
      </c>
      <c r="K35" s="147"/>
      <c r="L35" s="60">
        <f>G25</f>
        <v>125</v>
      </c>
      <c r="M35" s="8">
        <f t="shared" si="38"/>
        <v>0.625</v>
      </c>
      <c r="N35" s="61">
        <f>I25</f>
        <v>18266440.559999999</v>
      </c>
      <c r="O35" s="61">
        <f>J25</f>
        <v>22102393.077600002</v>
      </c>
      <c r="P35" s="59">
        <f t="shared" si="39"/>
        <v>0.60189974650268707</v>
      </c>
    </row>
    <row r="36" spans="1:33" ht="30" customHeight="1" x14ac:dyDescent="0.3">
      <c r="A36" s="43" t="s">
        <v>19</v>
      </c>
      <c r="B36" s="12">
        <f t="shared" si="33"/>
        <v>4</v>
      </c>
      <c r="C36" s="8">
        <f t="shared" si="34"/>
        <v>0.02</v>
      </c>
      <c r="D36" s="13">
        <f t="shared" si="35"/>
        <v>137735</v>
      </c>
      <c r="E36" s="14">
        <f t="shared" si="36"/>
        <v>166659.35</v>
      </c>
      <c r="F36" s="21">
        <f t="shared" si="37"/>
        <v>4.5385230533686195E-3</v>
      </c>
      <c r="G36" s="25"/>
      <c r="J36" s="146" t="s">
        <v>2</v>
      </c>
      <c r="K36" s="147"/>
      <c r="L36" s="60">
        <f>L25</f>
        <v>42</v>
      </c>
      <c r="M36" s="8">
        <f t="shared" si="38"/>
        <v>0.21</v>
      </c>
      <c r="N36" s="61">
        <f>N25</f>
        <v>3035086.39</v>
      </c>
      <c r="O36" s="61">
        <f>O25</f>
        <v>3672454.5318999998</v>
      </c>
      <c r="P36" s="59">
        <f t="shared" si="39"/>
        <v>0.1000095077502475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46" t="s">
        <v>34</v>
      </c>
      <c r="K37" s="147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46" t="s">
        <v>5</v>
      </c>
      <c r="K38" s="147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3"/>
        <v>14</v>
      </c>
      <c r="C39" s="8">
        <f t="shared" si="34"/>
        <v>7.0000000000000007E-2</v>
      </c>
      <c r="D39" s="13">
        <f t="shared" si="35"/>
        <v>1673666.17</v>
      </c>
      <c r="E39" s="22">
        <f t="shared" si="36"/>
        <v>2025136.0656999999</v>
      </c>
      <c r="F39" s="21">
        <f t="shared" si="37"/>
        <v>5.5149181371388266E-2</v>
      </c>
      <c r="G39" s="25"/>
      <c r="J39" s="146" t="s">
        <v>4</v>
      </c>
      <c r="K39" s="147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94</v>
      </c>
      <c r="C40" s="8">
        <f t="shared" si="34"/>
        <v>0.47</v>
      </c>
      <c r="D40" s="176">
        <f t="shared" si="35"/>
        <v>7596391.0500000007</v>
      </c>
      <c r="E40" s="78">
        <f t="shared" si="36"/>
        <v>9191633.1704999991</v>
      </c>
      <c r="F40" s="21">
        <f t="shared" si="37"/>
        <v>0.25030962284697461</v>
      </c>
      <c r="G40" s="25"/>
      <c r="J40" s="148" t="s">
        <v>0</v>
      </c>
      <c r="K40" s="149"/>
      <c r="L40" s="83">
        <f>SUM(L34:L39)</f>
        <v>200</v>
      </c>
      <c r="M40" s="17">
        <f>SUM(M34:M39)</f>
        <v>1</v>
      </c>
      <c r="N40" s="84">
        <f>SUM(N34:N39)</f>
        <v>30347978.490000002</v>
      </c>
      <c r="O40" s="85">
        <f>SUM(O34:O39)</f>
        <v>36721053.972900003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51</v>
      </c>
      <c r="C41" s="8">
        <f t="shared" si="34"/>
        <v>0.255</v>
      </c>
      <c r="D41" s="13">
        <f t="shared" si="35"/>
        <v>484690.06999999995</v>
      </c>
      <c r="E41" s="23">
        <f t="shared" si="36"/>
        <v>586474.98469999991</v>
      </c>
      <c r="F41" s="21">
        <f t="shared" si="37"/>
        <v>1.5971082560234141E-2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25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200</v>
      </c>
      <c r="C46" s="17">
        <f>SUM(C34:C45)</f>
        <v>1</v>
      </c>
      <c r="D46" s="18">
        <f>SUM(D34:D45)</f>
        <v>30347978.489999998</v>
      </c>
      <c r="E46" s="18">
        <f>SUM(E34:E45)</f>
        <v>36721053.972900003</v>
      </c>
      <c r="F46" s="19">
        <f>SUM(F34:F45)</f>
        <v>0.99999999999999978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 E13:E20 J13:J20 O13:O20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A42" sqref="A42:XFD42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5" x14ac:dyDescent="0.25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5" x14ac:dyDescent="0.25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5" x14ac:dyDescent="0.25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2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25">
      <c r="A6" s="29"/>
      <c r="B6" s="26"/>
      <c r="H6" s="26"/>
      <c r="N6" s="26"/>
    </row>
    <row r="7" spans="1:31" s="25" customFormat="1" ht="24.75" customHeight="1" x14ac:dyDescent="0.25">
      <c r="A7" s="30" t="s">
        <v>39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93" t="str">
        <f>'CONTRACTACIO 1r TR 2024'!B8</f>
        <v>Barcelona de Serveis Municipals SA (BSM)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5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25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25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25">
      <c r="A28" s="127" t="str">
        <f>'CONTRACTACIO 1r TR 2024'!A28:Q28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50" t="s">
        <v>3</v>
      </c>
      <c r="K34" s="151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46" t="s">
        <v>1</v>
      </c>
      <c r="K35" s="147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3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46" t="s">
        <v>2</v>
      </c>
      <c r="K36" s="147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46" t="s">
        <v>34</v>
      </c>
      <c r="K37" s="147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46" t="s">
        <v>5</v>
      </c>
      <c r="K38" s="147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46" t="s">
        <v>4</v>
      </c>
      <c r="K39" s="147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48" t="s">
        <v>0</v>
      </c>
      <c r="K40" s="149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25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5" x14ac:dyDescent="0.25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5" x14ac:dyDescent="0.25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5" x14ac:dyDescent="0.25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2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25">
      <c r="A6" s="29"/>
      <c r="B6" s="26"/>
      <c r="H6" s="26"/>
      <c r="N6" s="26"/>
    </row>
    <row r="7" spans="1:31" s="25" customFormat="1" ht="24.75" customHeight="1" x14ac:dyDescent="0.25">
      <c r="A7" s="30" t="s">
        <v>40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93" t="str">
        <f>'CONTRACTACIO 1r TR 2024'!B8</f>
        <v>Barcelona de Serveis Municipals SA (BSM)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35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hidden="1" customHeight="1" x14ac:dyDescent="0.2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25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25">
      <c r="A28" s="127" t="str">
        <f>'CONTRACTACIO 1r TR 2024'!A28:Q28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50" t="s">
        <v>3</v>
      </c>
      <c r="K34" s="151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46" t="s">
        <v>1</v>
      </c>
      <c r="K35" s="147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46" t="s">
        <v>2</v>
      </c>
      <c r="K36" s="147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46" t="s">
        <v>34</v>
      </c>
      <c r="K37" s="147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46" t="s">
        <v>5</v>
      </c>
      <c r="K38" s="147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46" t="s">
        <v>4</v>
      </c>
      <c r="K39" s="147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48" t="s">
        <v>0</v>
      </c>
      <c r="K40" s="149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25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5" x14ac:dyDescent="0.25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5" x14ac:dyDescent="0.25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5" x14ac:dyDescent="0.25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5" x14ac:dyDescent="0.2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25">
      <c r="A6" s="29"/>
      <c r="B6" s="26"/>
      <c r="H6" s="26"/>
      <c r="N6" s="26"/>
    </row>
    <row r="7" spans="1:31" s="25" customFormat="1" ht="24.75" customHeight="1" x14ac:dyDescent="0.25">
      <c r="A7" s="30" t="s">
        <v>59</v>
      </c>
      <c r="B7" s="31" t="s">
        <v>60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25">
      <c r="A8" s="30" t="s">
        <v>11</v>
      </c>
      <c r="B8" s="93" t="str">
        <f>'CONTRACTACIO 1r TR 2024'!B8</f>
        <v>Barcelona de Serveis Municipals SA (BSM)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">
      <c r="A10" s="25"/>
      <c r="B10" s="170" t="s">
        <v>6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2"/>
    </row>
    <row r="11" spans="1:31" ht="30" customHeight="1" thickBot="1" x14ac:dyDescent="0.35">
      <c r="A11" s="173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0" t="s">
        <v>4</v>
      </c>
      <c r="W11" s="141"/>
      <c r="X11" s="141"/>
      <c r="Y11" s="141"/>
      <c r="Z11" s="142"/>
      <c r="AA11" s="143" t="s">
        <v>5</v>
      </c>
      <c r="AB11" s="144"/>
      <c r="AC11" s="144"/>
      <c r="AD11" s="144"/>
      <c r="AE11" s="145"/>
    </row>
    <row r="12" spans="1:31" ht="39" customHeight="1" thickBot="1" x14ac:dyDescent="0.35">
      <c r="A12" s="174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25">
      <c r="A13" s="41" t="s">
        <v>25</v>
      </c>
      <c r="B13" s="9">
        <f>'CONTRACTACIO 1r TR 2024'!B13+'CONTRACTACIO 2n TR 2024'!B13+'CONTRACTACIO 3r TR 2024'!B13+'CONTRACTACIO 4t TR 2024'!B13</f>
        <v>4</v>
      </c>
      <c r="C13" s="20">
        <f t="shared" ref="C13:C24" si="0">IF(B13,B13/$B$25,"")</f>
        <v>7.0175438596491224E-2</v>
      </c>
      <c r="D13" s="10">
        <f>'CONTRACTACIO 1r TR 2024'!D13+'CONTRACTACIO 2n TR 2024'!D13+'CONTRACTACIO 3r TR 2024'!D13+'CONTRACTACIO 4t TR 2024'!D13</f>
        <v>6355920.5300000003</v>
      </c>
      <c r="E13" s="10">
        <f>'CONTRACTACIO 1r TR 2024'!E13+'CONTRACTACIO 2n TR 2024'!E13+'CONTRACTACIO 3r TR 2024'!E13+'CONTRACTACIO 4t TR 2024'!E13</f>
        <v>7690663.8413000004</v>
      </c>
      <c r="F13" s="21">
        <f t="shared" ref="F13:F24" si="1">IF(E13,E13/$E$25,"")</f>
        <v>0.5255712962237965</v>
      </c>
      <c r="G13" s="9">
        <f>'CONTRACTACIO 1r TR 2024'!G13+'CONTRACTACIO 2n TR 2024'!G13+'CONTRACTACIO 3r TR 2024'!G13+'CONTRACTACIO 4t TR 2024'!G13</f>
        <v>94</v>
      </c>
      <c r="H13" s="20">
        <f t="shared" ref="H13:H24" si="2">IF(G13,G13/$G$25,"")</f>
        <v>0.31438127090301005</v>
      </c>
      <c r="I13" s="10">
        <f>'CONTRACTACIO 1r TR 2024'!I13+'CONTRACTACIO 2n TR 2024'!I13+'CONTRACTACIO 3r TR 2024'!I13+'CONTRACTACIO 4t TR 2024'!I13</f>
        <v>182756442.78</v>
      </c>
      <c r="J13" s="10">
        <f>'CONTRACTACIO 1r TR 2024'!J13+'CONTRACTACIO 2n TR 2024'!J13+'CONTRACTACIO 3r TR 2024'!J13+'CONTRACTACIO 4t TR 2024'!J13</f>
        <v>221135295.7638</v>
      </c>
      <c r="K13" s="21">
        <f t="shared" ref="K13:K24" si="3">IF(J13,J13/$J$25,"")</f>
        <v>0.94340724920408703</v>
      </c>
      <c r="L13" s="9">
        <f>'CONTRACTACIO 1r TR 2024'!L13+'CONTRACTACIO 2n TR 2024'!L13+'CONTRACTACIO 3r TR 2024'!L13+'CONTRACTACIO 4t TR 2024'!L13</f>
        <v>27</v>
      </c>
      <c r="M13" s="20">
        <f t="shared" ref="M13:M24" si="4">IF(L13,L13/$L$25,"")</f>
        <v>0.31395348837209303</v>
      </c>
      <c r="N13" s="10">
        <f>'CONTRACTACIO 1r TR 2024'!N13+'CONTRACTACIO 2n TR 2024'!N13+'CONTRACTACIO 3r TR 2024'!N13+'CONTRACTACIO 4t TR 2024'!N13</f>
        <v>7271291.290000001</v>
      </c>
      <c r="O13" s="10">
        <f>'CONTRACTACIO 1r TR 2024'!O13+'CONTRACTACIO 2n TR 2024'!O13+'CONTRACTACIO 3r TR 2024'!O13+'CONTRACTACIO 4t TR 2024'!O13</f>
        <v>8798262.4609000012</v>
      </c>
      <c r="P13" s="21">
        <f t="shared" ref="P13:P24" si="5">IF(O13,O13/$O$25,"")</f>
        <v>0.77137552370517914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25">
      <c r="A14" s="43" t="s">
        <v>18</v>
      </c>
      <c r="B14" s="9">
        <f>'CONTRACTACIO 1r TR 2024'!B14+'CONTRACTACIO 2n TR 2024'!B14+'CONTRACTACIO 3r TR 2024'!B14+'CONTRACTACIO 4t TR 2024'!B14</f>
        <v>2</v>
      </c>
      <c r="C14" s="20">
        <f t="shared" si="0"/>
        <v>3.5087719298245612E-2</v>
      </c>
      <c r="D14" s="13">
        <f>'CONTRACTACIO 1r TR 2024'!D14+'CONTRACTACIO 2n TR 2024'!D14+'CONTRACTACIO 3r TR 2024'!D14+'CONTRACTACIO 4t TR 2024'!D14</f>
        <v>467526.30000000005</v>
      </c>
      <c r="E14" s="13">
        <f>'CONTRACTACIO 1r TR 2024'!E14+'CONTRACTACIO 2n TR 2024'!E14+'CONTRACTACIO 3r TR 2024'!E14+'CONTRACTACIO 4t TR 2024'!E14</f>
        <v>565706.82299999997</v>
      </c>
      <c r="F14" s="21">
        <f t="shared" si="1"/>
        <v>3.8659766488571175E-2</v>
      </c>
      <c r="G14" s="9">
        <f>'CONTRACTACIO 1r TR 2024'!G14+'CONTRACTACIO 2n TR 2024'!G14+'CONTRACTACIO 3r TR 2024'!G14+'CONTRACTACIO 4t TR 2024'!G14</f>
        <v>19</v>
      </c>
      <c r="H14" s="20">
        <f t="shared" si="2"/>
        <v>6.354515050167224E-2</v>
      </c>
      <c r="I14" s="13">
        <f>'CONTRACTACIO 1r TR 2024'!I14+'CONTRACTACIO 2n TR 2024'!I14+'CONTRACTACIO 3r TR 2024'!I14+'CONTRACTACIO 4t TR 2024'!I14</f>
        <v>442706.7</v>
      </c>
      <c r="J14" s="13">
        <f>'CONTRACTACIO 1r TR 2024'!J14+'CONTRACTACIO 2n TR 2024'!J14+'CONTRACTACIO 3r TR 2024'!J14+'CONTRACTACIO 4t TR 2024'!J14</f>
        <v>535675.10700000008</v>
      </c>
      <c r="K14" s="21">
        <f t="shared" si="3"/>
        <v>2.2852967791345356E-3</v>
      </c>
      <c r="L14" s="9">
        <f>'CONTRACTACIO 1r TR 2024'!L14+'CONTRACTACIO 2n TR 2024'!L14+'CONTRACTACIO 3r TR 2024'!L14+'CONTRACTACIO 4t TR 2024'!L14</f>
        <v>8</v>
      </c>
      <c r="M14" s="20">
        <f t="shared" si="4"/>
        <v>9.3023255813953487E-2</v>
      </c>
      <c r="N14" s="13">
        <f>'CONTRACTACIO 1r TR 2024'!N14+'CONTRACTACIO 2n TR 2024'!N14+'CONTRACTACIO 3r TR 2024'!N14+'CONTRACTACIO 4t TR 2024'!N14</f>
        <v>586083.90999999992</v>
      </c>
      <c r="O14" s="13">
        <f>'CONTRACTACIO 1r TR 2024'!O14+'CONTRACTACIO 2n TR 2024'!O14+'CONTRACTACIO 3r TR 2024'!O14+'CONTRACTACIO 4t TR 2024'!O14</f>
        <v>709161.53110000002</v>
      </c>
      <c r="P14" s="21">
        <f t="shared" si="5"/>
        <v>6.2174758922555702E-2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4</v>
      </c>
      <c r="H15" s="20">
        <f t="shared" si="2"/>
        <v>1.3377926421404682E-2</v>
      </c>
      <c r="I15" s="13">
        <f>'CONTRACTACIO 1r TR 2024'!I15+'CONTRACTACIO 2n TR 2024'!I15+'CONTRACTACIO 3r TR 2024'!I15+'CONTRACTACIO 4t TR 2024'!I15</f>
        <v>122430</v>
      </c>
      <c r="J15" s="13">
        <f>'CONTRACTACIO 1r TR 2024'!J15+'CONTRACTACIO 2n TR 2024'!J15+'CONTRACTACIO 3r TR 2024'!J15+'CONTRACTACIO 4t TR 2024'!J15</f>
        <v>148140.29999999999</v>
      </c>
      <c r="K15" s="21">
        <f t="shared" si="3"/>
        <v>6.319960476528617E-4</v>
      </c>
      <c r="L15" s="9">
        <f>'CONTRACTACIO 1r TR 2024'!L15+'CONTRACTACIO 2n TR 2024'!L15+'CONTRACTACIO 3r TR 2024'!L15+'CONTRACTACIO 4t TR 2024'!L15</f>
        <v>2</v>
      </c>
      <c r="M15" s="20">
        <f t="shared" si="4"/>
        <v>2.3255813953488372E-2</v>
      </c>
      <c r="N15" s="13">
        <f>'CONTRACTACIO 1r TR 2024'!N15+'CONTRACTACIO 2n TR 2024'!N15+'CONTRACTACIO 3r TR 2024'!N15+'CONTRACTACIO 4t TR 2024'!N15</f>
        <v>82640.06</v>
      </c>
      <c r="O15" s="13">
        <f>'CONTRACTACIO 1r TR 2024'!O15+'CONTRACTACIO 2n TR 2024'!O15+'CONTRACTACIO 3r TR 2024'!O15+'CONTRACTACIO 4t TR 2024'!O15</f>
        <v>99994.472599999994</v>
      </c>
      <c r="P15" s="21">
        <f t="shared" si="5"/>
        <v>8.7668774388389853E-3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">
      <c r="A18" s="44" t="s">
        <v>33</v>
      </c>
      <c r="B18" s="9">
        <f>'CONTRACTACIO 1r TR 2024'!B18+'CONTRACTACIO 2n TR 2024'!B18+'CONTRACTACIO 3r TR 2024'!B18+'CONTRACTACIO 4t TR 2024'!B18</f>
        <v>1</v>
      </c>
      <c r="C18" s="20">
        <f t="shared" si="0"/>
        <v>1.7543859649122806E-2</v>
      </c>
      <c r="D18" s="13">
        <f>'CONTRACTACIO 1r TR 2024'!D18+'CONTRACTACIO 2n TR 2024'!D18+'CONTRACTACIO 3r TR 2024'!D18+'CONTRACTACIO 4t TR 2024'!D18</f>
        <v>386346.71</v>
      </c>
      <c r="E18" s="13">
        <f>'CONTRACTACIO 1r TR 2024'!E18+'CONTRACTACIO 2n TR 2024'!E18+'CONTRACTACIO 3r TR 2024'!E18+'CONTRACTACIO 4t TR 2024'!E18</f>
        <v>467479.51910000003</v>
      </c>
      <c r="F18" s="21">
        <f t="shared" si="1"/>
        <v>3.1947023284524798E-2</v>
      </c>
      <c r="G18" s="9">
        <f>'CONTRACTACIO 1r TR 2024'!G18+'CONTRACTACIO 2n TR 2024'!G18+'CONTRACTACIO 3r TR 2024'!G18+'CONTRACTACIO 4t TR 2024'!G18</f>
        <v>18</v>
      </c>
      <c r="H18" s="20">
        <f t="shared" si="2"/>
        <v>6.0200668896321072E-2</v>
      </c>
      <c r="I18" s="13">
        <f>'CONTRACTACIO 1r TR 2024'!I18+'CONTRACTACIO 2n TR 2024'!I18+'CONTRACTACIO 3r TR 2024'!I18+'CONTRACTACIO 4t TR 2024'!I18</f>
        <v>2798371.17</v>
      </c>
      <c r="J18" s="13">
        <f>'CONTRACTACIO 1r TR 2024'!J18+'CONTRACTACIO 2n TR 2024'!J18+'CONTRACTACIO 3r TR 2024'!J18+'CONTRACTACIO 4t TR 2024'!J18</f>
        <v>3386029.1157</v>
      </c>
      <c r="K18" s="21">
        <f t="shared" si="3"/>
        <v>1.4445475122974061E-2</v>
      </c>
      <c r="L18" s="9">
        <f>'CONTRACTACIO 1r TR 2024'!L18+'CONTRACTACIO 2n TR 2024'!L18+'CONTRACTACIO 3r TR 2024'!L18+'CONTRACTACIO 4t TR 2024'!L18</f>
        <v>3</v>
      </c>
      <c r="M18" s="20">
        <f t="shared" si="4"/>
        <v>3.4883720930232558E-2</v>
      </c>
      <c r="N18" s="13">
        <f>'CONTRACTACIO 1r TR 2024'!N18+'CONTRACTACIO 2n TR 2024'!N18+'CONTRACTACIO 3r TR 2024'!N18+'CONTRACTACIO 4t TR 2024'!N18</f>
        <v>38831.660000000003</v>
      </c>
      <c r="O18" s="13">
        <f>'CONTRACTACIO 1r TR 2024'!O18+'CONTRACTACIO 2n TR 2024'!O18+'CONTRACTACIO 3r TR 2024'!O18+'CONTRACTACIO 4t TR 2024'!O18</f>
        <v>46986.308600000004</v>
      </c>
      <c r="P18" s="21">
        <f t="shared" si="5"/>
        <v>4.1194597870169297E-3</v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">
      <c r="A19" s="44" t="s">
        <v>28</v>
      </c>
      <c r="B19" s="9">
        <f>'CONTRACTACIO 1r TR 2024'!B19+'CONTRACTACIO 2n TR 2024'!B19+'CONTRACTACIO 3r TR 2024'!B19+'CONTRACTACIO 4t TR 2024'!B19</f>
        <v>45</v>
      </c>
      <c r="C19" s="20">
        <f t="shared" si="0"/>
        <v>0.78947368421052633</v>
      </c>
      <c r="D19" s="13">
        <f>'CONTRACTACIO 1r TR 2024'!D19+'CONTRACTACIO 2n TR 2024'!D19+'CONTRACTACIO 3r TR 2024'!D19+'CONTRACTACIO 4t TR 2024'!D19</f>
        <v>4693203.53</v>
      </c>
      <c r="E19" s="13">
        <f>'CONTRACTACIO 1r TR 2024'!E19+'CONTRACTACIO 2n TR 2024'!E19+'CONTRACTACIO 3r TR 2024'!E19+'CONTRACTACIO 4t TR 2024'!E19</f>
        <v>5678776.2812000001</v>
      </c>
      <c r="F19" s="21">
        <f t="shared" si="1"/>
        <v>0.38808116863039605</v>
      </c>
      <c r="G19" s="9">
        <f>'CONTRACTACIO 1r TR 2024'!G19+'CONTRACTACIO 2n TR 2024'!G19+'CONTRACTACIO 3r TR 2024'!G19+'CONTRACTACIO 4t TR 2024'!G19</f>
        <v>70</v>
      </c>
      <c r="H19" s="20">
        <f t="shared" si="2"/>
        <v>0.23411371237458195</v>
      </c>
      <c r="I19" s="13">
        <f>'CONTRACTACIO 1r TR 2024'!I19+'CONTRACTACIO 2n TR 2024'!I19+'CONTRACTACIO 3r TR 2024'!I19+'CONTRACTACIO 4t TR 2024'!I19</f>
        <v>6857920.4199999999</v>
      </c>
      <c r="J19" s="13">
        <f>'CONTRACTACIO 1r TR 2024'!J19+'CONTRACTACIO 2n TR 2024'!J19+'CONTRACTACIO 3r TR 2024'!J19+'CONTRACTACIO 4t TR 2024'!J19</f>
        <v>8298083.7082000002</v>
      </c>
      <c r="K19" s="21">
        <f t="shared" si="3"/>
        <v>3.5401279102816742E-2</v>
      </c>
      <c r="L19" s="9">
        <f>'CONTRACTACIO 1r TR 2024'!L19+'CONTRACTACIO 2n TR 2024'!L19+'CONTRACTACIO 3r TR 2024'!L19+'CONTRACTACIO 4t TR 2024'!L19</f>
        <v>34</v>
      </c>
      <c r="M19" s="20">
        <f t="shared" si="4"/>
        <v>0.39534883720930231</v>
      </c>
      <c r="N19" s="13">
        <f>'CONTRACTACIO 1r TR 2024'!N19+'CONTRACTACIO 2n TR 2024'!N19+'CONTRACTACIO 3r TR 2024'!N19+'CONTRACTACIO 4t TR 2024'!N19</f>
        <v>1356747.6700000002</v>
      </c>
      <c r="O19" s="13">
        <f>'CONTRACTACIO 1r TR 2024'!O19+'CONTRACTACIO 2n TR 2024'!O19+'CONTRACTACIO 3r TR 2024'!O19+'CONTRACTACIO 4t TR 2024'!O19</f>
        <v>1641664.6807000001</v>
      </c>
      <c r="P19" s="21">
        <f t="shared" si="5"/>
        <v>0.143930686138422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5</v>
      </c>
      <c r="C20" s="20">
        <f t="shared" si="0"/>
        <v>8.771929824561403E-2</v>
      </c>
      <c r="D20" s="13">
        <f>'CONTRACTACIO 1r TR 2024'!D20+'CONTRACTACIO 2n TR 2024'!D20+'CONTRACTACIO 3r TR 2024'!D20+'CONTRACTACIO 4t TR 2024'!D20</f>
        <v>190358.43</v>
      </c>
      <c r="E20" s="13">
        <f>'CONTRACTACIO 1r TR 2024'!E20+'CONTRACTACIO 2n TR 2024'!E20+'CONTRACTACIO 3r TR 2024'!E20+'CONTRACTACIO 4t TR 2024'!E20</f>
        <v>230333.69999999998</v>
      </c>
      <c r="F20" s="21">
        <f t="shared" si="1"/>
        <v>1.5740745372711556E-2</v>
      </c>
      <c r="G20" s="9">
        <f>'CONTRACTACIO 1r TR 2024'!G20+'CONTRACTACIO 2n TR 2024'!G20+'CONTRACTACIO 3r TR 2024'!G20+'CONTRACTACIO 4t TR 2024'!G20</f>
        <v>94</v>
      </c>
      <c r="H20" s="20">
        <f t="shared" si="2"/>
        <v>0.31438127090301005</v>
      </c>
      <c r="I20" s="13">
        <f>'CONTRACTACIO 1r TR 2024'!I20+'CONTRACTACIO 2n TR 2024'!I20+'CONTRACTACIO 3r TR 2024'!I20+'CONTRACTACIO 4t TR 2024'!I20</f>
        <v>741694.82000000007</v>
      </c>
      <c r="J20" s="13">
        <f>'CONTRACTACIO 1r TR 2024'!J20+'CONTRACTACIO 2n TR 2024'!J20+'CONTRACTACIO 3r TR 2024'!J20+'CONTRACTACIO 4t TR 2024'!J20</f>
        <v>897450.74080000003</v>
      </c>
      <c r="K20" s="21">
        <f t="shared" si="3"/>
        <v>3.8287037433347498E-3</v>
      </c>
      <c r="L20" s="9">
        <f>'CONTRACTACIO 1r TR 2024'!L20+'CONTRACTACIO 2n TR 2024'!L20+'CONTRACTACIO 3r TR 2024'!L20+'CONTRACTACIO 4t TR 2024'!L20</f>
        <v>12</v>
      </c>
      <c r="M20" s="20">
        <f t="shared" si="4"/>
        <v>0.13953488372093023</v>
      </c>
      <c r="N20" s="13">
        <f>'CONTRACTACIO 1r TR 2024'!N20+'CONTRACTACIO 2n TR 2024'!N20+'CONTRACTACIO 3r TR 2024'!N20+'CONTRACTACIO 4t TR 2024'!N20</f>
        <v>90801.59</v>
      </c>
      <c r="O20" s="13">
        <f>'CONTRACTACIO 1r TR 2024'!O20+'CONTRACTACIO 2n TR 2024'!O20+'CONTRACTACIO 3r TR 2024'!O20+'CONTRACTACIO 4t TR 2024'!O20</f>
        <v>109869.92389999999</v>
      </c>
      <c r="P20" s="21">
        <f t="shared" si="5"/>
        <v>9.6326940079872591E-3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39.9" customHeight="1" x14ac:dyDescent="0.3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57</v>
      </c>
      <c r="C25" s="17">
        <f t="shared" si="12"/>
        <v>1</v>
      </c>
      <c r="D25" s="18">
        <f t="shared" si="12"/>
        <v>12093355.5</v>
      </c>
      <c r="E25" s="18">
        <f t="shared" si="12"/>
        <v>14632960.1646</v>
      </c>
      <c r="F25" s="19">
        <f t="shared" si="12"/>
        <v>1.0000000000000002</v>
      </c>
      <c r="G25" s="16">
        <f t="shared" si="12"/>
        <v>299</v>
      </c>
      <c r="H25" s="17">
        <f t="shared" si="12"/>
        <v>1</v>
      </c>
      <c r="I25" s="18">
        <f t="shared" si="12"/>
        <v>193719565.88999996</v>
      </c>
      <c r="J25" s="18">
        <f t="shared" si="12"/>
        <v>234400674.73550001</v>
      </c>
      <c r="K25" s="19">
        <f t="shared" si="12"/>
        <v>1</v>
      </c>
      <c r="L25" s="16">
        <f t="shared" si="12"/>
        <v>86</v>
      </c>
      <c r="M25" s="17">
        <f t="shared" si="12"/>
        <v>1</v>
      </c>
      <c r="N25" s="18">
        <f t="shared" si="12"/>
        <v>9426396.1800000016</v>
      </c>
      <c r="O25" s="18">
        <f t="shared" si="12"/>
        <v>11405939.377800001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7" t="str">
        <f>'CONTRACTACIO 1r TR 2024'!A28:Q28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2" t="s">
        <v>10</v>
      </c>
      <c r="B31" s="155" t="s">
        <v>17</v>
      </c>
      <c r="C31" s="156"/>
      <c r="D31" s="156"/>
      <c r="E31" s="156"/>
      <c r="F31" s="157"/>
      <c r="G31" s="25"/>
      <c r="H31" s="54"/>
      <c r="I31" s="54"/>
      <c r="J31" s="161" t="s">
        <v>15</v>
      </c>
      <c r="K31" s="162"/>
      <c r="L31" s="155" t="s">
        <v>16</v>
      </c>
      <c r="M31" s="156"/>
      <c r="N31" s="156"/>
      <c r="O31" s="156"/>
      <c r="P31" s="157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53"/>
      <c r="B32" s="158"/>
      <c r="C32" s="159"/>
      <c r="D32" s="159"/>
      <c r="E32" s="159"/>
      <c r="F32" s="160"/>
      <c r="G32" s="25"/>
      <c r="J32" s="163"/>
      <c r="K32" s="164"/>
      <c r="L32" s="167"/>
      <c r="M32" s="168"/>
      <c r="N32" s="168"/>
      <c r="O32" s="168"/>
      <c r="P32" s="169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00000000000003" customHeight="1" thickBot="1" x14ac:dyDescent="0.35">
      <c r="A33" s="154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65"/>
      <c r="K33" s="166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">
      <c r="A34" s="41" t="s">
        <v>25</v>
      </c>
      <c r="B34" s="9">
        <f t="shared" ref="B34:B43" si="13">B13+G13+L13+Q13+V13+AA13</f>
        <v>125</v>
      </c>
      <c r="C34" s="8">
        <f t="shared" ref="C34:C40" si="14">IF(B34,B34/$B$46,"")</f>
        <v>0.28280542986425339</v>
      </c>
      <c r="D34" s="10">
        <f t="shared" ref="D34:D43" si="15">D13+I13+N13+S13+X13+AC13</f>
        <v>196383654.59999999</v>
      </c>
      <c r="E34" s="11">
        <f t="shared" ref="E34:E43" si="16">E13+J13+O13+T13+Y13+AD13</f>
        <v>237624222.06600001</v>
      </c>
      <c r="F34" s="21">
        <f t="shared" ref="F34:F40" si="17">IF(E34,E34/$E$46,"")</f>
        <v>0.91239675354577621</v>
      </c>
      <c r="J34" s="150" t="s">
        <v>3</v>
      </c>
      <c r="K34" s="151"/>
      <c r="L34" s="57">
        <f>B25</f>
        <v>57</v>
      </c>
      <c r="M34" s="8">
        <f t="shared" ref="M34:M39" si="18">IF(L34,L34/$L$40,"")</f>
        <v>0.12895927601809956</v>
      </c>
      <c r="N34" s="58">
        <f>D25</f>
        <v>12093355.5</v>
      </c>
      <c r="O34" s="58">
        <f>E25</f>
        <v>14632960.1646</v>
      </c>
      <c r="P34" s="59">
        <f t="shared" ref="P34:P39" si="19">IF(O34,O34/$O$40,"")</f>
        <v>5.6185624650829817E-2</v>
      </c>
    </row>
    <row r="35" spans="1:33" s="25" customFormat="1" ht="30" customHeight="1" x14ac:dyDescent="0.3">
      <c r="A35" s="43" t="s">
        <v>18</v>
      </c>
      <c r="B35" s="12">
        <f t="shared" si="13"/>
        <v>29</v>
      </c>
      <c r="C35" s="8">
        <f t="shared" si="14"/>
        <v>6.561085972850679E-2</v>
      </c>
      <c r="D35" s="13">
        <f t="shared" si="15"/>
        <v>1496316.91</v>
      </c>
      <c r="E35" s="14">
        <f t="shared" si="16"/>
        <v>1810543.4611000002</v>
      </c>
      <c r="F35" s="21">
        <f t="shared" si="17"/>
        <v>6.9518753673282925E-3</v>
      </c>
      <c r="J35" s="146" t="s">
        <v>1</v>
      </c>
      <c r="K35" s="147"/>
      <c r="L35" s="60">
        <f>G25</f>
        <v>299</v>
      </c>
      <c r="M35" s="8">
        <f t="shared" si="18"/>
        <v>0.67647058823529416</v>
      </c>
      <c r="N35" s="61">
        <f>I25</f>
        <v>193719565.88999996</v>
      </c>
      <c r="O35" s="61">
        <f>J25</f>
        <v>234400674.73550001</v>
      </c>
      <c r="P35" s="59">
        <f t="shared" si="19"/>
        <v>0.9000194205715627</v>
      </c>
    </row>
    <row r="36" spans="1:33" s="25" customFormat="1" ht="30" customHeight="1" x14ac:dyDescent="0.3">
      <c r="A36" s="43" t="s">
        <v>19</v>
      </c>
      <c r="B36" s="12">
        <f t="shared" si="13"/>
        <v>6</v>
      </c>
      <c r="C36" s="8">
        <f t="shared" si="14"/>
        <v>1.3574660633484163E-2</v>
      </c>
      <c r="D36" s="13">
        <f t="shared" si="15"/>
        <v>205070.06</v>
      </c>
      <c r="E36" s="14">
        <f t="shared" si="16"/>
        <v>248134.77259999997</v>
      </c>
      <c r="F36" s="21">
        <f t="shared" si="17"/>
        <v>9.5275371758682761E-4</v>
      </c>
      <c r="J36" s="146" t="s">
        <v>2</v>
      </c>
      <c r="K36" s="147"/>
      <c r="L36" s="60">
        <f>L25</f>
        <v>86</v>
      </c>
      <c r="M36" s="8">
        <f t="shared" si="18"/>
        <v>0.19457013574660634</v>
      </c>
      <c r="N36" s="61">
        <f>N25</f>
        <v>9426396.1800000016</v>
      </c>
      <c r="O36" s="61">
        <f>O25</f>
        <v>11405939.377800001</v>
      </c>
      <c r="P36" s="59">
        <f t="shared" si="19"/>
        <v>4.3794954777607586E-2</v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46" t="s">
        <v>34</v>
      </c>
      <c r="K37" s="147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46" t="s">
        <v>5</v>
      </c>
      <c r="K38" s="147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22</v>
      </c>
      <c r="C39" s="8">
        <f t="shared" si="14"/>
        <v>4.9773755656108594E-2</v>
      </c>
      <c r="D39" s="13">
        <f t="shared" si="15"/>
        <v>3223549.54</v>
      </c>
      <c r="E39" s="22">
        <f t="shared" si="16"/>
        <v>3900494.9434000002</v>
      </c>
      <c r="F39" s="21">
        <f t="shared" si="17"/>
        <v>1.4976583164116248E-2</v>
      </c>
      <c r="G39" s="25"/>
      <c r="H39" s="25"/>
      <c r="I39" s="25"/>
      <c r="J39" s="146" t="s">
        <v>4</v>
      </c>
      <c r="K39" s="147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149</v>
      </c>
      <c r="C40" s="8">
        <f t="shared" si="14"/>
        <v>0.33710407239819007</v>
      </c>
      <c r="D40" s="13">
        <f t="shared" si="15"/>
        <v>12907871.619999999</v>
      </c>
      <c r="E40" s="23">
        <f t="shared" si="16"/>
        <v>15618524.6701</v>
      </c>
      <c r="F40" s="21">
        <f t="shared" si="17"/>
        <v>5.9969859470874326E-2</v>
      </c>
      <c r="G40" s="25"/>
      <c r="H40" s="25"/>
      <c r="I40" s="25"/>
      <c r="J40" s="148" t="s">
        <v>0</v>
      </c>
      <c r="K40" s="149"/>
      <c r="L40" s="83">
        <f>SUM(L34:L39)</f>
        <v>442</v>
      </c>
      <c r="M40" s="17">
        <f>SUM(M34:M39)</f>
        <v>1</v>
      </c>
      <c r="N40" s="84">
        <f>SUM(N34:N39)</f>
        <v>215239317.56999996</v>
      </c>
      <c r="O40" s="85">
        <f>SUM(O34:O39)</f>
        <v>260439574.27789998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111</v>
      </c>
      <c r="C41" s="8">
        <f>IF(B41,B41/$B$46,"")</f>
        <v>0.25113122171945701</v>
      </c>
      <c r="D41" s="13">
        <f t="shared" si="15"/>
        <v>1022854.84</v>
      </c>
      <c r="E41" s="23">
        <f t="shared" si="16"/>
        <v>1237654.3647</v>
      </c>
      <c r="F41" s="21">
        <f>IF(E41,E41/$E$46,"")</f>
        <v>4.752174734318106E-3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442</v>
      </c>
      <c r="C46" s="17">
        <f>SUM(C34:C45)</f>
        <v>1</v>
      </c>
      <c r="D46" s="18">
        <f>SUM(D34:D45)</f>
        <v>215239317.56999999</v>
      </c>
      <c r="E46" s="18">
        <f>SUM(E34:E45)</f>
        <v>260439574.27790001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2024-06-13T08:55:08Z</cp:lastPrinted>
  <dcterms:created xsi:type="dcterms:W3CDTF">2016-02-03T12:33:15Z</dcterms:created>
  <dcterms:modified xsi:type="dcterms:W3CDTF">2024-11-13T08:44:46Z</dcterms:modified>
</cp:coreProperties>
</file>