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6" windowHeight="10896" tabRatio="700" activeTab="1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45621"/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K23" i="7"/>
  <c r="I23" i="7"/>
  <c r="G23" i="7"/>
  <c r="H23" i="7"/>
  <c r="E23" i="7"/>
  <c r="D23" i="7"/>
  <c r="B23" i="7"/>
  <c r="E44" i="7"/>
  <c r="F44" i="7"/>
  <c r="D44" i="7"/>
  <c r="B44" i="7"/>
  <c r="C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E43" i="7"/>
  <c r="C13" i="4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E34" i="7" s="1"/>
  <c r="O13" i="7"/>
  <c r="T13" i="7"/>
  <c r="Y13" i="7"/>
  <c r="Z13" i="7"/>
  <c r="AD13" i="7"/>
  <c r="AE13" i="7"/>
  <c r="E20" i="7"/>
  <c r="J20" i="7"/>
  <c r="O20" i="7"/>
  <c r="AD20" i="7"/>
  <c r="T20" i="7"/>
  <c r="U20" i="7"/>
  <c r="Y20" i="7"/>
  <c r="E21" i="7"/>
  <c r="J21" i="7"/>
  <c r="O21" i="7"/>
  <c r="AD21" i="7"/>
  <c r="T21" i="7"/>
  <c r="U21" i="7"/>
  <c r="Y21" i="7"/>
  <c r="J14" i="7"/>
  <c r="O14" i="7"/>
  <c r="E14" i="7"/>
  <c r="E35" i="7" s="1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E17" i="7"/>
  <c r="F17" i="7"/>
  <c r="T17" i="7"/>
  <c r="U17" i="7"/>
  <c r="Y17" i="7"/>
  <c r="Z17" i="7"/>
  <c r="AD17" i="7"/>
  <c r="J18" i="7"/>
  <c r="O18" i="7"/>
  <c r="AD18" i="7"/>
  <c r="E18" i="7"/>
  <c r="T18" i="7"/>
  <c r="Y18" i="7"/>
  <c r="Z18" i="7"/>
  <c r="J19" i="7"/>
  <c r="O19" i="7"/>
  <c r="AD19" i="7"/>
  <c r="AE19" i="7"/>
  <c r="E19" i="7"/>
  <c r="F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D36" i="7" s="1"/>
  <c r="N15" i="7"/>
  <c r="D15" i="7"/>
  <c r="S15" i="7"/>
  <c r="X15" i="7"/>
  <c r="AC15" i="7"/>
  <c r="I17" i="7"/>
  <c r="N17" i="7"/>
  <c r="D17" i="7"/>
  <c r="S17" i="7"/>
  <c r="X17" i="7"/>
  <c r="AC17" i="7"/>
  <c r="I18" i="7"/>
  <c r="D39" i="7" s="1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B34" i="7" s="1"/>
  <c r="L13" i="7"/>
  <c r="Q13" i="7"/>
  <c r="V13" i="7"/>
  <c r="W13" i="7"/>
  <c r="AA13" i="7"/>
  <c r="AB13" i="7"/>
  <c r="B20" i="7"/>
  <c r="G20" i="7"/>
  <c r="L20" i="7"/>
  <c r="AA20" i="7"/>
  <c r="Q20" i="7"/>
  <c r="R20" i="7"/>
  <c r="V20" i="7"/>
  <c r="B21" i="7"/>
  <c r="G21" i="7"/>
  <c r="L21" i="7"/>
  <c r="AA21" i="7"/>
  <c r="AB21" i="7"/>
  <c r="Q21" i="7"/>
  <c r="R21" i="7"/>
  <c r="V21" i="7"/>
  <c r="W21" i="7"/>
  <c r="G14" i="7"/>
  <c r="L14" i="7"/>
  <c r="B14" i="7"/>
  <c r="Q14" i="7"/>
  <c r="R14" i="7"/>
  <c r="V14" i="7"/>
  <c r="W14" i="7"/>
  <c r="AA14" i="7"/>
  <c r="AB14" i="7"/>
  <c r="G15" i="7"/>
  <c r="B36" i="7" s="1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B39" i="7" s="1"/>
  <c r="L18" i="7"/>
  <c r="AA18" i="7"/>
  <c r="B18" i="7"/>
  <c r="Q18" i="7"/>
  <c r="R18" i="7"/>
  <c r="V18" i="7"/>
  <c r="W18" i="7"/>
  <c r="G19" i="7"/>
  <c r="L19" i="7"/>
  <c r="AA19" i="7"/>
  <c r="B19" i="7"/>
  <c r="C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/>
  <c r="T25" i="6"/>
  <c r="O37" i="6"/>
  <c r="AD25" i="6"/>
  <c r="O39" i="6"/>
  <c r="P39" i="6"/>
  <c r="I25" i="6"/>
  <c r="N35" i="6"/>
  <c r="D25" i="6"/>
  <c r="N34" i="6"/>
  <c r="N25" i="6"/>
  <c r="N36" i="6"/>
  <c r="X25" i="6"/>
  <c r="N38" i="6"/>
  <c r="S25" i="6"/>
  <c r="N37" i="6"/>
  <c r="AC25" i="6"/>
  <c r="N39" i="6"/>
  <c r="G25" i="6"/>
  <c r="H15" i="6"/>
  <c r="B25" i="6"/>
  <c r="L25" i="6"/>
  <c r="L36" i="6"/>
  <c r="V25" i="6"/>
  <c r="L38" i="6"/>
  <c r="Q25" i="6"/>
  <c r="L37" i="6"/>
  <c r="AA25" i="6"/>
  <c r="L39" i="6"/>
  <c r="M39" i="6"/>
  <c r="E45" i="6"/>
  <c r="E34" i="6"/>
  <c r="E35" i="6"/>
  <c r="E36" i="6"/>
  <c r="E37" i="6"/>
  <c r="E38" i="6"/>
  <c r="F38" i="6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C42" i="6"/>
  <c r="B34" i="6"/>
  <c r="B35" i="6"/>
  <c r="B36" i="6"/>
  <c r="B37" i="6"/>
  <c r="B38" i="6"/>
  <c r="C38" i="6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/>
  <c r="AC25" i="5"/>
  <c r="N39" i="5"/>
  <c r="AA25" i="5"/>
  <c r="L39" i="5"/>
  <c r="E25" i="5"/>
  <c r="O34" i="5"/>
  <c r="J25" i="5"/>
  <c r="O25" i="5"/>
  <c r="O36" i="5"/>
  <c r="T25" i="5"/>
  <c r="O37" i="5"/>
  <c r="Y25" i="5"/>
  <c r="Z18" i="5"/>
  <c r="D25" i="5"/>
  <c r="N34" i="5"/>
  <c r="I25" i="5"/>
  <c r="N35" i="5"/>
  <c r="N25" i="5"/>
  <c r="N36" i="5"/>
  <c r="S25" i="5"/>
  <c r="N37" i="5"/>
  <c r="X25" i="5"/>
  <c r="N38" i="5"/>
  <c r="B25" i="5"/>
  <c r="L34" i="5"/>
  <c r="G25" i="5"/>
  <c r="L25" i="5"/>
  <c r="L36" i="5"/>
  <c r="Q25" i="5"/>
  <c r="L37" i="5"/>
  <c r="V25" i="5"/>
  <c r="L38" i="5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D45" i="4"/>
  <c r="B45" i="4"/>
  <c r="B42" i="4"/>
  <c r="B34" i="4"/>
  <c r="B35" i="4"/>
  <c r="B36" i="4"/>
  <c r="B37" i="4"/>
  <c r="C37" i="4"/>
  <c r="B38" i="4"/>
  <c r="B39" i="4"/>
  <c r="B46" i="4" s="1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/>
  <c r="P39" i="4"/>
  <c r="AC25" i="4"/>
  <c r="N39" i="4"/>
  <c r="AB13" i="4"/>
  <c r="AB14" i="4"/>
  <c r="AB15" i="4"/>
  <c r="AB16" i="4"/>
  <c r="AB17" i="4"/>
  <c r="AB18" i="4"/>
  <c r="AB19" i="4"/>
  <c r="AB20" i="4"/>
  <c r="AB21" i="4"/>
  <c r="AB24" i="4"/>
  <c r="AA25" i="4"/>
  <c r="Z13" i="4"/>
  <c r="Z14" i="4"/>
  <c r="Z15" i="4"/>
  <c r="Z16" i="4"/>
  <c r="Z18" i="4"/>
  <c r="Z19" i="4"/>
  <c r="Y25" i="4"/>
  <c r="Z20" i="4"/>
  <c r="Z24" i="4"/>
  <c r="X25" i="4"/>
  <c r="N38" i="4"/>
  <c r="W13" i="4"/>
  <c r="W14" i="4"/>
  <c r="W15" i="4"/>
  <c r="W16" i="4"/>
  <c r="W18" i="4"/>
  <c r="W19" i="4"/>
  <c r="V25" i="4"/>
  <c r="L38" i="4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P20" i="4" s="1"/>
  <c r="P19" i="4"/>
  <c r="P17" i="4"/>
  <c r="P24" i="4"/>
  <c r="N25" i="4"/>
  <c r="N36" i="4" s="1"/>
  <c r="L25" i="4"/>
  <c r="M19" i="4"/>
  <c r="M15" i="4"/>
  <c r="M16" i="4"/>
  <c r="M17" i="4"/>
  <c r="M18" i="4"/>
  <c r="M21" i="4"/>
  <c r="M24" i="4"/>
  <c r="J25" i="4"/>
  <c r="O35" i="4" s="1"/>
  <c r="K16" i="4"/>
  <c r="K17" i="4"/>
  <c r="I25" i="4"/>
  <c r="N35" i="4" s="1"/>
  <c r="G25" i="4"/>
  <c r="L35" i="4" s="1"/>
  <c r="H16" i="4"/>
  <c r="H17" i="4"/>
  <c r="E25" i="4"/>
  <c r="F21" i="4" s="1"/>
  <c r="F18" i="4"/>
  <c r="F13" i="4"/>
  <c r="F16" i="4"/>
  <c r="F17" i="4"/>
  <c r="F19" i="4"/>
  <c r="F24" i="4"/>
  <c r="D25" i="4"/>
  <c r="N34" i="4" s="1"/>
  <c r="B25" i="4"/>
  <c r="C20" i="4" s="1"/>
  <c r="L34" i="4"/>
  <c r="C16" i="4"/>
  <c r="C17" i="4"/>
  <c r="C19" i="4"/>
  <c r="C24" i="4"/>
  <c r="O37" i="4"/>
  <c r="L39" i="4"/>
  <c r="M39" i="4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P20" i="1" s="1"/>
  <c r="E25" i="1"/>
  <c r="F14" i="1" s="1"/>
  <c r="Y25" i="1"/>
  <c r="O38" i="1"/>
  <c r="I25" i="1"/>
  <c r="N35" i="1" s="1"/>
  <c r="N25" i="1"/>
  <c r="N36" i="1" s="1"/>
  <c r="D25" i="1"/>
  <c r="N34" i="1" s="1"/>
  <c r="X25" i="1"/>
  <c r="N38" i="1"/>
  <c r="G25" i="1"/>
  <c r="H20" i="1" s="1"/>
  <c r="H22" i="1"/>
  <c r="L25" i="1"/>
  <c r="M20" i="1"/>
  <c r="V25" i="1"/>
  <c r="L38" i="1"/>
  <c r="Q25" i="1"/>
  <c r="L37" i="1"/>
  <c r="M37" i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19" i="1"/>
  <c r="P18" i="1"/>
  <c r="P17" i="1"/>
  <c r="P15" i="1"/>
  <c r="P14" i="1"/>
  <c r="M24" i="1"/>
  <c r="M21" i="1"/>
  <c r="M19" i="1"/>
  <c r="M18" i="1"/>
  <c r="M17" i="1"/>
  <c r="M16" i="1"/>
  <c r="M15" i="1"/>
  <c r="M14" i="1"/>
  <c r="K24" i="1"/>
  <c r="K19" i="1"/>
  <c r="K18" i="1"/>
  <c r="K17" i="1"/>
  <c r="K16" i="1"/>
  <c r="K14" i="1"/>
  <c r="H19" i="1"/>
  <c r="H17" i="1"/>
  <c r="C24" i="1"/>
  <c r="C21" i="1"/>
  <c r="C20" i="1"/>
  <c r="C19" i="1"/>
  <c r="C18" i="1"/>
  <c r="C17" i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/>
  <c r="B39" i="1"/>
  <c r="B40" i="1"/>
  <c r="AE13" i="1"/>
  <c r="AD25" i="1"/>
  <c r="AE16" i="1"/>
  <c r="AC25" i="1"/>
  <c r="N39" i="1"/>
  <c r="AB13" i="1"/>
  <c r="AA25" i="1"/>
  <c r="L39" i="1"/>
  <c r="M39" i="1"/>
  <c r="Z13" i="1"/>
  <c r="W13" i="1"/>
  <c r="U13" i="1"/>
  <c r="U14" i="1"/>
  <c r="U15" i="1"/>
  <c r="U16" i="1"/>
  <c r="U17" i="1"/>
  <c r="U18" i="1"/>
  <c r="U19" i="1"/>
  <c r="U20" i="1"/>
  <c r="U21" i="1"/>
  <c r="T25" i="1"/>
  <c r="O37" i="1"/>
  <c r="S25" i="1"/>
  <c r="N37" i="1"/>
  <c r="R13" i="1"/>
  <c r="P13" i="1"/>
  <c r="M13" i="1"/>
  <c r="F15" i="1"/>
  <c r="F16" i="1"/>
  <c r="F17" i="1"/>
  <c r="F18" i="1"/>
  <c r="F19" i="1"/>
  <c r="F21" i="1"/>
  <c r="P16" i="1"/>
  <c r="P16" i="5"/>
  <c r="P16" i="4"/>
  <c r="O39" i="1"/>
  <c r="AE16" i="7"/>
  <c r="L37" i="4"/>
  <c r="F22" i="1"/>
  <c r="F23" i="1"/>
  <c r="F24" i="1"/>
  <c r="C22" i="1"/>
  <c r="C23" i="1"/>
  <c r="L36" i="1"/>
  <c r="AE25" i="1"/>
  <c r="R25" i="1"/>
  <c r="AB25" i="1"/>
  <c r="O34" i="6"/>
  <c r="F22" i="6"/>
  <c r="L34" i="6"/>
  <c r="C22" i="6"/>
  <c r="R25" i="4"/>
  <c r="W25" i="1"/>
  <c r="F45" i="1"/>
  <c r="H20" i="6"/>
  <c r="H19" i="6"/>
  <c r="M18" i="6"/>
  <c r="M13" i="6"/>
  <c r="M25" i="6"/>
  <c r="P19" i="6"/>
  <c r="P14" i="6"/>
  <c r="Z21" i="6"/>
  <c r="L35" i="6"/>
  <c r="L40" i="6"/>
  <c r="M36" i="6"/>
  <c r="H22" i="6"/>
  <c r="O35" i="6"/>
  <c r="O40" i="6"/>
  <c r="P35" i="6"/>
  <c r="K22" i="6"/>
  <c r="AB25" i="6"/>
  <c r="AE25" i="6"/>
  <c r="M13" i="5"/>
  <c r="M25" i="5"/>
  <c r="AB25" i="5"/>
  <c r="L35" i="5"/>
  <c r="L40" i="5"/>
  <c r="M39" i="5"/>
  <c r="H22" i="5"/>
  <c r="O38" i="5"/>
  <c r="O35" i="5"/>
  <c r="K22" i="5"/>
  <c r="U25" i="5"/>
  <c r="M14" i="4"/>
  <c r="P21" i="4"/>
  <c r="AE25" i="4"/>
  <c r="H19" i="4"/>
  <c r="H22" i="4"/>
  <c r="K13" i="4"/>
  <c r="K22" i="4"/>
  <c r="Z21" i="4"/>
  <c r="U25" i="4"/>
  <c r="AB25" i="4"/>
  <c r="L34" i="1"/>
  <c r="F20" i="1"/>
  <c r="O34" i="1"/>
  <c r="F13" i="1"/>
  <c r="C13" i="1"/>
  <c r="C25" i="1" s="1"/>
  <c r="H16" i="1"/>
  <c r="H14" i="1"/>
  <c r="H18" i="1"/>
  <c r="H24" i="1"/>
  <c r="Z25" i="1"/>
  <c r="U25" i="1"/>
  <c r="X25" i="7"/>
  <c r="N39" i="7"/>
  <c r="Z18" i="6"/>
  <c r="C20" i="6"/>
  <c r="C13" i="6"/>
  <c r="F14" i="6"/>
  <c r="K15" i="6"/>
  <c r="R16" i="6"/>
  <c r="R25" i="6"/>
  <c r="U16" i="6"/>
  <c r="U13" i="6"/>
  <c r="U25" i="6"/>
  <c r="H18" i="6"/>
  <c r="H13" i="6"/>
  <c r="H24" i="6"/>
  <c r="H14" i="6"/>
  <c r="K19" i="6"/>
  <c r="K14" i="6"/>
  <c r="K18" i="6"/>
  <c r="K21" i="6"/>
  <c r="K13" i="6"/>
  <c r="T25" i="7"/>
  <c r="O37" i="7"/>
  <c r="F13" i="6"/>
  <c r="W19" i="6"/>
  <c r="W18" i="6"/>
  <c r="K24" i="6"/>
  <c r="E46" i="6"/>
  <c r="F43" i="6"/>
  <c r="D46" i="6"/>
  <c r="H14" i="5"/>
  <c r="H24" i="5"/>
  <c r="H18" i="5"/>
  <c r="K15" i="5"/>
  <c r="K18" i="5"/>
  <c r="K14" i="5"/>
  <c r="K21" i="5"/>
  <c r="P15" i="5"/>
  <c r="P18" i="5"/>
  <c r="P13" i="5"/>
  <c r="P19" i="5"/>
  <c r="P14" i="5"/>
  <c r="H15" i="5"/>
  <c r="K13" i="5"/>
  <c r="W18" i="5"/>
  <c r="W25" i="5"/>
  <c r="Z25" i="5"/>
  <c r="R16" i="5"/>
  <c r="R25" i="5"/>
  <c r="H13" i="5"/>
  <c r="H20" i="5"/>
  <c r="K19" i="5"/>
  <c r="K20" i="5"/>
  <c r="C14" i="5"/>
  <c r="C13" i="5"/>
  <c r="F23" i="7"/>
  <c r="B46" i="5"/>
  <c r="D46" i="5"/>
  <c r="E46" i="5"/>
  <c r="F43" i="5"/>
  <c r="AE21" i="5"/>
  <c r="AE20" i="5"/>
  <c r="C20" i="5"/>
  <c r="F21" i="5"/>
  <c r="F20" i="5"/>
  <c r="P21" i="5"/>
  <c r="N40" i="5"/>
  <c r="E42" i="7"/>
  <c r="N40" i="6"/>
  <c r="B46" i="6"/>
  <c r="C43" i="6"/>
  <c r="S25" i="7"/>
  <c r="N37" i="7"/>
  <c r="V25" i="7"/>
  <c r="Y25" i="7"/>
  <c r="Z20" i="7"/>
  <c r="P15" i="4"/>
  <c r="H15" i="4"/>
  <c r="H18" i="4"/>
  <c r="H14" i="4"/>
  <c r="K15" i="4"/>
  <c r="K14" i="4"/>
  <c r="K18" i="4"/>
  <c r="C15" i="4"/>
  <c r="F15" i="4"/>
  <c r="P14" i="4"/>
  <c r="P13" i="4"/>
  <c r="P18" i="4"/>
  <c r="H24" i="4"/>
  <c r="K19" i="4"/>
  <c r="K24" i="4"/>
  <c r="C14" i="4"/>
  <c r="F14" i="4"/>
  <c r="F20" i="4"/>
  <c r="AD25" i="7"/>
  <c r="O38" i="7"/>
  <c r="W17" i="4"/>
  <c r="O38" i="4"/>
  <c r="E38" i="7"/>
  <c r="Z17" i="4"/>
  <c r="C18" i="4"/>
  <c r="O34" i="4"/>
  <c r="H13" i="4"/>
  <c r="M13" i="4"/>
  <c r="W20" i="4"/>
  <c r="M20" i="4"/>
  <c r="O36" i="4"/>
  <c r="L36" i="4"/>
  <c r="O25" i="7"/>
  <c r="O36" i="7" s="1"/>
  <c r="P18" i="7"/>
  <c r="F43" i="4"/>
  <c r="K22" i="7"/>
  <c r="Z14" i="7"/>
  <c r="B40" i="7"/>
  <c r="Q25" i="7"/>
  <c r="C24" i="7"/>
  <c r="B35" i="7"/>
  <c r="B37" i="7"/>
  <c r="AC25" i="7"/>
  <c r="N38" i="7"/>
  <c r="E37" i="7"/>
  <c r="M15" i="7"/>
  <c r="D40" i="7"/>
  <c r="D38" i="7"/>
  <c r="E39" i="7"/>
  <c r="D45" i="7"/>
  <c r="E40" i="7"/>
  <c r="E45" i="7"/>
  <c r="AA25" i="7"/>
  <c r="B45" i="7"/>
  <c r="E36" i="7"/>
  <c r="D37" i="7"/>
  <c r="B38" i="7"/>
  <c r="R17" i="7"/>
  <c r="H22" i="7"/>
  <c r="F38" i="1"/>
  <c r="P17" i="7"/>
  <c r="P16" i="7"/>
  <c r="F37" i="4"/>
  <c r="Z16" i="7"/>
  <c r="P39" i="1"/>
  <c r="F37" i="1"/>
  <c r="M16" i="7"/>
  <c r="O40" i="5"/>
  <c r="P36" i="5"/>
  <c r="F43" i="1"/>
  <c r="F44" i="1"/>
  <c r="F24" i="7"/>
  <c r="C22" i="7"/>
  <c r="C23" i="7"/>
  <c r="C40" i="1"/>
  <c r="C44" i="1"/>
  <c r="Z25" i="6"/>
  <c r="Z25" i="4"/>
  <c r="F25" i="6"/>
  <c r="F15" i="7"/>
  <c r="F22" i="7"/>
  <c r="P25" i="6"/>
  <c r="F39" i="1"/>
  <c r="F40" i="1"/>
  <c r="C36" i="6"/>
  <c r="C41" i="6"/>
  <c r="C25" i="6"/>
  <c r="C39" i="5"/>
  <c r="C43" i="5"/>
  <c r="P39" i="5"/>
  <c r="P37" i="5"/>
  <c r="C25" i="5"/>
  <c r="AE25" i="5"/>
  <c r="C43" i="4"/>
  <c r="W25" i="4"/>
  <c r="C45" i="1"/>
  <c r="C37" i="1"/>
  <c r="P38" i="1"/>
  <c r="C39" i="1"/>
  <c r="C15" i="7"/>
  <c r="K24" i="7"/>
  <c r="W25" i="6"/>
  <c r="F37" i="6"/>
  <c r="F41" i="6"/>
  <c r="C39" i="6"/>
  <c r="C37" i="6"/>
  <c r="H25" i="6"/>
  <c r="F40" i="6"/>
  <c r="F36" i="6"/>
  <c r="C35" i="6"/>
  <c r="F35" i="6"/>
  <c r="K25" i="6"/>
  <c r="F42" i="6"/>
  <c r="M37" i="6"/>
  <c r="P37" i="6"/>
  <c r="U13" i="7"/>
  <c r="U16" i="7"/>
  <c r="F45" i="6"/>
  <c r="C34" i="6"/>
  <c r="M34" i="6"/>
  <c r="M38" i="6"/>
  <c r="P34" i="6"/>
  <c r="F34" i="6"/>
  <c r="P38" i="6"/>
  <c r="F39" i="6"/>
  <c r="AB18" i="7"/>
  <c r="AB19" i="7"/>
  <c r="P36" i="6"/>
  <c r="C40" i="6"/>
  <c r="C45" i="6"/>
  <c r="M35" i="6"/>
  <c r="H25" i="5"/>
  <c r="C45" i="5"/>
  <c r="F39" i="5"/>
  <c r="F45" i="5"/>
  <c r="P25" i="5"/>
  <c r="K25" i="5"/>
  <c r="P38" i="5"/>
  <c r="M37" i="5"/>
  <c r="M38" i="5"/>
  <c r="AE20" i="7"/>
  <c r="L37" i="7"/>
  <c r="R16" i="7"/>
  <c r="C36" i="5"/>
  <c r="C37" i="5"/>
  <c r="F36" i="5"/>
  <c r="F37" i="5"/>
  <c r="F34" i="5"/>
  <c r="C40" i="5"/>
  <c r="C35" i="5"/>
  <c r="F18" i="7"/>
  <c r="F40" i="5"/>
  <c r="F35" i="5"/>
  <c r="C34" i="5"/>
  <c r="F13" i="7"/>
  <c r="F25" i="5"/>
  <c r="C41" i="5"/>
  <c r="F42" i="5"/>
  <c r="F41" i="5"/>
  <c r="M36" i="5"/>
  <c r="M34" i="5"/>
  <c r="M35" i="5"/>
  <c r="L39" i="7"/>
  <c r="W20" i="7"/>
  <c r="W25" i="7"/>
  <c r="P34" i="5"/>
  <c r="P35" i="5"/>
  <c r="O39" i="7"/>
  <c r="Z21" i="7"/>
  <c r="Z25" i="7"/>
  <c r="AE18" i="7"/>
  <c r="AE21" i="7"/>
  <c r="AE17" i="7"/>
  <c r="F35" i="4"/>
  <c r="M25" i="4"/>
  <c r="C38" i="4"/>
  <c r="C35" i="4"/>
  <c r="F38" i="4"/>
  <c r="F45" i="4"/>
  <c r="C45" i="4"/>
  <c r="K14" i="7"/>
  <c r="K16" i="7"/>
  <c r="K19" i="7"/>
  <c r="AB20" i="7"/>
  <c r="AB17" i="7"/>
  <c r="C18" i="7"/>
  <c r="C40" i="4"/>
  <c r="C13" i="7"/>
  <c r="R13" i="7"/>
  <c r="M19" i="7"/>
  <c r="M18" i="7"/>
  <c r="M13" i="7"/>
  <c r="F40" i="4"/>
  <c r="P13" i="7"/>
  <c r="P15" i="7"/>
  <c r="P14" i="7"/>
  <c r="P19" i="7"/>
  <c r="M14" i="7"/>
  <c r="L38" i="7"/>
  <c r="H19" i="7"/>
  <c r="H16" i="7"/>
  <c r="H14" i="7"/>
  <c r="H24" i="7"/>
  <c r="P37" i="1"/>
  <c r="M38" i="1"/>
  <c r="F40" i="7"/>
  <c r="F43" i="7"/>
  <c r="C38" i="7"/>
  <c r="C43" i="7"/>
  <c r="R25" i="7"/>
  <c r="U25" i="7"/>
  <c r="AE25" i="7"/>
  <c r="F46" i="6"/>
  <c r="M40" i="6"/>
  <c r="P40" i="6"/>
  <c r="C46" i="6"/>
  <c r="C46" i="5"/>
  <c r="F46" i="5"/>
  <c r="M40" i="5"/>
  <c r="P40" i="5"/>
  <c r="AB25" i="7"/>
  <c r="P37" i="4"/>
  <c r="P38" i="4"/>
  <c r="F38" i="7"/>
  <c r="M37" i="4"/>
  <c r="M38" i="4"/>
  <c r="F45" i="7"/>
  <c r="F37" i="7"/>
  <c r="C37" i="7"/>
  <c r="C40" i="7"/>
  <c r="C45" i="7"/>
  <c r="M37" i="7"/>
  <c r="M39" i="7"/>
  <c r="P39" i="7"/>
  <c r="P38" i="7"/>
  <c r="P37" i="7"/>
  <c r="M38" i="7"/>
  <c r="C36" i="4" l="1"/>
  <c r="C34" i="4"/>
  <c r="C39" i="4"/>
  <c r="H21" i="4"/>
  <c r="K20" i="4"/>
  <c r="K21" i="4"/>
  <c r="D42" i="7"/>
  <c r="B42" i="7"/>
  <c r="C42" i="4"/>
  <c r="E46" i="4"/>
  <c r="F39" i="4" s="1"/>
  <c r="D46" i="4"/>
  <c r="C21" i="4"/>
  <c r="C25" i="4" s="1"/>
  <c r="P20" i="7"/>
  <c r="P25" i="4"/>
  <c r="C41" i="4"/>
  <c r="H20" i="4"/>
  <c r="O40" i="4"/>
  <c r="P34" i="4" s="1"/>
  <c r="E41" i="7"/>
  <c r="E46" i="7" s="1"/>
  <c r="F39" i="7" s="1"/>
  <c r="N40" i="4"/>
  <c r="L40" i="4"/>
  <c r="F25" i="4"/>
  <c r="B25" i="7"/>
  <c r="M25" i="1"/>
  <c r="K21" i="1"/>
  <c r="H21" i="1"/>
  <c r="B46" i="1"/>
  <c r="C35" i="1" s="1"/>
  <c r="H15" i="1"/>
  <c r="P21" i="7"/>
  <c r="P25" i="7" s="1"/>
  <c r="N25" i="7"/>
  <c r="N36" i="7" s="1"/>
  <c r="L25" i="7"/>
  <c r="L36" i="7" s="1"/>
  <c r="O36" i="1"/>
  <c r="O40" i="1" s="1"/>
  <c r="D41" i="7"/>
  <c r="P25" i="1"/>
  <c r="B41" i="7"/>
  <c r="B46" i="7" s="1"/>
  <c r="C42" i="7" s="1"/>
  <c r="K20" i="1"/>
  <c r="L35" i="1"/>
  <c r="L40" i="1" s="1"/>
  <c r="M34" i="1" s="1"/>
  <c r="H13" i="1"/>
  <c r="E46" i="1"/>
  <c r="F42" i="1" s="1"/>
  <c r="I25" i="7"/>
  <c r="N35" i="7" s="1"/>
  <c r="K15" i="1"/>
  <c r="D25" i="7"/>
  <c r="N34" i="7" s="1"/>
  <c r="E25" i="7"/>
  <c r="F21" i="7" s="1"/>
  <c r="D35" i="7"/>
  <c r="F25" i="1"/>
  <c r="N40" i="1"/>
  <c r="D46" i="1"/>
  <c r="J25" i="7"/>
  <c r="K13" i="1"/>
  <c r="D34" i="7"/>
  <c r="G25" i="7"/>
  <c r="H18" i="7" s="1"/>
  <c r="K21" i="7" l="1"/>
  <c r="K18" i="7"/>
  <c r="C39" i="7"/>
  <c r="F42" i="4"/>
  <c r="F36" i="4"/>
  <c r="F34" i="4"/>
  <c r="H25" i="4"/>
  <c r="K25" i="4"/>
  <c r="C46" i="4"/>
  <c r="F41" i="4"/>
  <c r="C20" i="7"/>
  <c r="C21" i="7"/>
  <c r="P36" i="4"/>
  <c r="M34" i="4"/>
  <c r="M36" i="4"/>
  <c r="P35" i="4"/>
  <c r="M35" i="4"/>
  <c r="L34" i="7"/>
  <c r="C14" i="7"/>
  <c r="H25" i="1"/>
  <c r="C41" i="1"/>
  <c r="C36" i="1"/>
  <c r="H20" i="7"/>
  <c r="H21" i="7"/>
  <c r="C42" i="1"/>
  <c r="M35" i="1"/>
  <c r="C34" i="1"/>
  <c r="F35" i="1"/>
  <c r="F41" i="7"/>
  <c r="F42" i="7"/>
  <c r="M21" i="7"/>
  <c r="M20" i="7"/>
  <c r="O34" i="7"/>
  <c r="F20" i="7"/>
  <c r="C35" i="7"/>
  <c r="C41" i="7"/>
  <c r="P35" i="1"/>
  <c r="P36" i="1"/>
  <c r="M36" i="1"/>
  <c r="F34" i="1"/>
  <c r="F41" i="1"/>
  <c r="K15" i="7"/>
  <c r="K20" i="7"/>
  <c r="N40" i="7"/>
  <c r="F36" i="1"/>
  <c r="F34" i="7"/>
  <c r="F36" i="7"/>
  <c r="K25" i="1"/>
  <c r="L35" i="7"/>
  <c r="H15" i="7"/>
  <c r="C34" i="7"/>
  <c r="H13" i="7"/>
  <c r="C36" i="7"/>
  <c r="D46" i="7"/>
  <c r="F14" i="7"/>
  <c r="P34" i="1"/>
  <c r="F35" i="7"/>
  <c r="O35" i="7"/>
  <c r="K13" i="7"/>
  <c r="F46" i="4" l="1"/>
  <c r="P40" i="4"/>
  <c r="M40" i="4"/>
  <c r="C25" i="7"/>
  <c r="L40" i="7"/>
  <c r="M36" i="7" s="1"/>
  <c r="C46" i="1"/>
  <c r="M40" i="1"/>
  <c r="M25" i="7"/>
  <c r="F25" i="7"/>
  <c r="P40" i="1"/>
  <c r="C46" i="7"/>
  <c r="K25" i="7"/>
  <c r="F46" i="1"/>
  <c r="F46" i="7"/>
  <c r="H25" i="7"/>
  <c r="O40" i="7"/>
  <c r="M34" i="7" l="1"/>
  <c r="M35" i="7"/>
  <c r="P34" i="7"/>
  <c r="P36" i="7"/>
  <c r="P35" i="7"/>
  <c r="M40" i="7" l="1"/>
  <c r="P40" i="7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<sst xmlns="http://schemas.openxmlformats.org/spreadsheetml/2006/main" count="457" uniqueCount="62">
  <si>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</si>
  <si>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</si>
  <si>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</si>
  <si>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</si>
  <si>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</si>
  <si>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</si>
  <si>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</si>
  <si>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</si>
  <si>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</si>
  <si>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</si>
  <si>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</si>
  <si>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</si>
  <si>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</si>
  <si>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</si>
  <si>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</si>
  <si>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</si>
  <si>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</si>
  <si>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</si>
  <si>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</si>
  <si>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</si>
  <si>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</si>
  <si>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</si>
  <si>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</si>
  <si>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</si>
  <si>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</si>
  <si>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</si>
  <si>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</si>
  <si>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</si>
  <si>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</si>
  <si>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</si>
  <si>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</si>
  <si>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</si>
  <si>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</si>
  <si>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</si>
  <si>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</si>
  <si>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</si>
  <si>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</si>
  <si>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</si>
  <si>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</si>
  <si>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</si>
  <si>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</si>
  <si>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</si>
  <si>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</si>
  <si>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</si>
  <si>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</si>
  <si>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</si>
  <si>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</si>
  <si>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</si>
  <si>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</si>
  <si>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</si>
  <si>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</si>
  <si>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</si>
  <si>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</si>
  <si>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1 de gener a 31 de març de 2024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</si>
  <si>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</si>
  <si>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</si>
  <si>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</si>
  <si>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</si>
  <si>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</si>
  <si>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Institut Barcelona Esports (IBE)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</si>
  <si>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t>
  </si>
  <si>
    <t>https://bcnroc.ajuntament.barcelona.cat/jspui/bitstream/11703/135210/3/GM_Pressupost2024.pdf#page=247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</si>
</sst>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4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69</c:v>
                </c:pt>
                <c:pt idx="8">
                  <c:v>63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543487.82999999996</c:v>
                </c:pt>
                <c:pt idx="1">
                  <c:v>559622.77</c:v>
                </c:pt>
                <c:pt idx="2">
                  <c:v>103680.43</c:v>
                </c:pt>
                <c:pt idx="3">
                  <c:v>0</c:v>
                </c:pt>
                <c:pt idx="4">
                  <c:v>0</c:v>
                </c:pt>
                <c:pt idx="5">
                  <c:v>998250</c:v>
                </c:pt>
                <c:pt idx="6">
                  <c:v>0</c:v>
                </c:pt>
                <c:pt idx="7">
                  <c:v>529205.01</c:v>
                </c:pt>
                <c:pt idx="8">
                  <c:v>56452.69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6</c:v>
                </c:pt>
                <c:pt idx="1">
                  <c:v>100</c:v>
                </c:pt>
                <c:pt idx="2">
                  <c:v>33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615909.11</c:v>
                </c:pt>
                <c:pt idx="1">
                  <c:v>2071042.4200000002</c:v>
                </c:pt>
                <c:pt idx="2">
                  <c:v>103747.2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35210/3/GM_Pressupost202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70" zoomScaleNormal="70" workbookViewId="0">
      <selection activeCell="E24" sqref="E24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x14ac:dyDescent="0.35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3">
      <c r="A7" s="30" t="s">
        <v>41</v>
      </c>
      <c r="B7" s="31" t="s">
        <v>53</v>
      </c>
      <c r="C7" s="32"/>
      <c r="D7" s="32"/>
      <c r="E7" s="32"/>
      <c r="F7" s="32"/>
      <c r="G7" s="33"/>
      <c r="H7" s="73"/>
      <c r="I7" s="90" t="s">
        <v>46</v>
      </c>
      <c r="J7" s="91">
        <v>45446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">
        <v>59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27" t="s">
        <v>6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</row>
    <row r="11" spans="1:31" ht="30" customHeight="1" thickBot="1" x14ac:dyDescent="0.35">
      <c r="A11" s="119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42" t="s">
        <v>5</v>
      </c>
      <c r="W11" s="143"/>
      <c r="X11" s="143"/>
      <c r="Y11" s="143"/>
      <c r="Z11" s="144"/>
      <c r="AA11" s="139" t="s">
        <v>4</v>
      </c>
      <c r="AB11" s="140"/>
      <c r="AC11" s="140"/>
      <c r="AD11" s="140"/>
      <c r="AE11" s="141"/>
    </row>
    <row r="12" spans="1:31" ht="39" customHeight="1" thickBot="1" x14ac:dyDescent="0.35">
      <c r="A12" s="120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>
        <v>2</v>
      </c>
      <c r="H13" s="20">
        <f t="shared" ref="H13:H24" si="2">IF(G13,G13/$G$25,"")</f>
        <v>4.6511627906976744E-2</v>
      </c>
      <c r="I13" s="6">
        <v>232954.64</v>
      </c>
      <c r="J13" s="7">
        <v>281875.11</v>
      </c>
      <c r="K13" s="21">
        <f t="shared" ref="K13:K24" si="3">IF(J13,J13/$J$25,"")</f>
        <v>0.48984634723003051</v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25">
      <c r="A14" s="43" t="s">
        <v>18</v>
      </c>
      <c r="B14" s="2">
        <v>1</v>
      </c>
      <c r="C14" s="20">
        <f t="shared" si="0"/>
        <v>0.5</v>
      </c>
      <c r="D14" s="6">
        <v>462498.16</v>
      </c>
      <c r="E14" s="7">
        <v>559622.77</v>
      </c>
      <c r="F14" s="21">
        <f t="shared" si="1"/>
        <v>0.97913555086731152</v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1</v>
      </c>
      <c r="H15" s="20">
        <f t="shared" si="2"/>
        <v>2.3255813953488372E-2</v>
      </c>
      <c r="I15" s="6">
        <v>45781.93</v>
      </c>
      <c r="J15" s="7">
        <v>45781.93</v>
      </c>
      <c r="K15" s="21">
        <f t="shared" si="3"/>
        <v>7.9560452072696144E-2</v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25">
      <c r="A20" s="80" t="s">
        <v>29</v>
      </c>
      <c r="B20" s="68">
        <v>1</v>
      </c>
      <c r="C20" s="66">
        <f t="shared" si="0"/>
        <v>0.5</v>
      </c>
      <c r="D20" s="69">
        <v>9855.4</v>
      </c>
      <c r="E20" s="70">
        <v>11925.03</v>
      </c>
      <c r="F20" s="21">
        <f t="shared" si="1"/>
        <v>2.0864449132688465E-2</v>
      </c>
      <c r="G20" s="68">
        <v>29</v>
      </c>
      <c r="H20" s="66">
        <f t="shared" si="2"/>
        <v>0.67441860465116277</v>
      </c>
      <c r="I20" s="98">
        <v>205291.87</v>
      </c>
      <c r="J20" s="98">
        <v>240564.84</v>
      </c>
      <c r="K20" s="67">
        <f t="shared" si="3"/>
        <v>0.41805680588817062</v>
      </c>
      <c r="L20" s="68">
        <v>4</v>
      </c>
      <c r="M20" s="66">
        <f t="shared" si="4"/>
        <v>0.33333333333333331</v>
      </c>
      <c r="N20" s="69">
        <v>35884</v>
      </c>
      <c r="O20" s="70">
        <v>43254.64</v>
      </c>
      <c r="P20" s="67">
        <f t="shared" si="5"/>
        <v>0.93738465445965191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customHeight="1" x14ac:dyDescent="0.3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11</v>
      </c>
      <c r="H21" s="20">
        <f t="shared" si="2"/>
        <v>0.2558139534883721</v>
      </c>
      <c r="I21" s="98">
        <v>6177.03</v>
      </c>
      <c r="J21" s="98">
        <v>7213.89</v>
      </c>
      <c r="K21" s="21">
        <f t="shared" si="3"/>
        <v>1.2536394809102673E-2</v>
      </c>
      <c r="L21" s="2">
        <v>8</v>
      </c>
      <c r="M21" s="20">
        <f t="shared" si="4"/>
        <v>0.66666666666666663</v>
      </c>
      <c r="N21" s="6">
        <v>2401.33</v>
      </c>
      <c r="O21" s="7">
        <v>2889.3200000000006</v>
      </c>
      <c r="P21" s="21">
        <f t="shared" si="5"/>
        <v>6.2615345540348089E-2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8"/>
      <c r="J23" s="98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2</v>
      </c>
      <c r="C25" s="17">
        <f t="shared" si="12"/>
        <v>1</v>
      </c>
      <c r="D25" s="18">
        <f t="shared" si="12"/>
        <v>472353.56</v>
      </c>
      <c r="E25" s="18">
        <f t="shared" si="12"/>
        <v>571547.80000000005</v>
      </c>
      <c r="F25" s="19">
        <f t="shared" si="12"/>
        <v>1</v>
      </c>
      <c r="G25" s="16">
        <f t="shared" si="12"/>
        <v>43</v>
      </c>
      <c r="H25" s="17">
        <f t="shared" si="12"/>
        <v>1</v>
      </c>
      <c r="I25" s="18">
        <f t="shared" si="12"/>
        <v>490205.47000000003</v>
      </c>
      <c r="J25" s="18">
        <f t="shared" si="12"/>
        <v>575435.77</v>
      </c>
      <c r="K25" s="19">
        <f t="shared" si="12"/>
        <v>0.99999999999999989</v>
      </c>
      <c r="L25" s="16">
        <f t="shared" si="12"/>
        <v>12</v>
      </c>
      <c r="M25" s="17">
        <f t="shared" si="12"/>
        <v>1</v>
      </c>
      <c r="N25" s="18">
        <f t="shared" si="12"/>
        <v>38285.33</v>
      </c>
      <c r="O25" s="18">
        <f t="shared" si="12"/>
        <v>46143.96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200000000000003" customHeight="1" x14ac:dyDescent="0.3">
      <c r="A27" s="125" t="s">
        <v>60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26" t="s">
        <v>61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13">B13+G13+L13+Q13+AA13+V13</f>
        <v>2</v>
      </c>
      <c r="C34" s="8">
        <f t="shared" ref="C34:C43" si="14">IF(B34,B34/$B$46,"")</f>
        <v>3.5087719298245612E-2</v>
      </c>
      <c r="D34" s="10">
        <f t="shared" ref="D34:D45" si="15">D13+I13+N13+S13+AC13+X13</f>
        <v>232954.64</v>
      </c>
      <c r="E34" s="11">
        <f t="shared" ref="E34:E45" si="16">E13+J13+O13+T13+AD13+Y13</f>
        <v>281875.11</v>
      </c>
      <c r="F34" s="21">
        <f t="shared" ref="F34:F43" si="17">IF(E34,E34/$E$46,"")</f>
        <v>0.23624893644018086</v>
      </c>
      <c r="J34" s="149" t="s">
        <v>3</v>
      </c>
      <c r="K34" s="150"/>
      <c r="L34" s="57">
        <f>B25</f>
        <v>2</v>
      </c>
      <c r="M34" s="8">
        <f t="shared" ref="M34:M39" si="18">IF(L34,L34/$L$40,"")</f>
        <v>3.5087719298245612E-2</v>
      </c>
      <c r="N34" s="58">
        <f>D25</f>
        <v>472353.56</v>
      </c>
      <c r="O34" s="58">
        <f>E25</f>
        <v>571547.80000000005</v>
      </c>
      <c r="P34" s="59">
        <f t="shared" ref="P34:P39" si="19">IF(O34,O34/$O$40,"")</f>
        <v>0.47903328489956143</v>
      </c>
    </row>
    <row r="35" spans="1:33" s="25" customFormat="1" ht="30" customHeight="1" x14ac:dyDescent="0.3">
      <c r="A35" s="43" t="s">
        <v>18</v>
      </c>
      <c r="B35" s="12">
        <f t="shared" si="13"/>
        <v>1</v>
      </c>
      <c r="C35" s="8">
        <f t="shared" si="14"/>
        <v>1.7543859649122806E-2</v>
      </c>
      <c r="D35" s="13">
        <f t="shared" si="15"/>
        <v>462498.16</v>
      </c>
      <c r="E35" s="14">
        <f t="shared" si="16"/>
        <v>559622.77</v>
      </c>
      <c r="F35" s="21">
        <f t="shared" si="17"/>
        <v>0.46903851929390983</v>
      </c>
      <c r="J35" s="145" t="s">
        <v>1</v>
      </c>
      <c r="K35" s="146"/>
      <c r="L35" s="60">
        <f>G25</f>
        <v>43</v>
      </c>
      <c r="M35" s="8">
        <f t="shared" si="18"/>
        <v>0.75438596491228072</v>
      </c>
      <c r="N35" s="61">
        <f>I25</f>
        <v>490205.47000000003</v>
      </c>
      <c r="O35" s="61">
        <f>J25</f>
        <v>575435.77</v>
      </c>
      <c r="P35" s="59">
        <f t="shared" si="19"/>
        <v>0.4822919223060757</v>
      </c>
    </row>
    <row r="36" spans="1:33" ht="30" customHeight="1" x14ac:dyDescent="0.3">
      <c r="A36" s="43" t="s">
        <v>19</v>
      </c>
      <c r="B36" s="12">
        <f t="shared" si="13"/>
        <v>1</v>
      </c>
      <c r="C36" s="8">
        <f t="shared" si="14"/>
        <v>1.7543859649122806E-2</v>
      </c>
      <c r="D36" s="13">
        <f t="shared" si="15"/>
        <v>45781.93</v>
      </c>
      <c r="E36" s="14">
        <f t="shared" si="16"/>
        <v>45781.93</v>
      </c>
      <c r="F36" s="21">
        <f t="shared" si="17"/>
        <v>3.8371363369681027E-2</v>
      </c>
      <c r="G36" s="25"/>
      <c r="J36" s="145" t="s">
        <v>2</v>
      </c>
      <c r="K36" s="146"/>
      <c r="L36" s="60">
        <f>L25</f>
        <v>12</v>
      </c>
      <c r="M36" s="8">
        <f t="shared" si="18"/>
        <v>0.21052631578947367</v>
      </c>
      <c r="N36" s="61">
        <f>N25</f>
        <v>38285.33</v>
      </c>
      <c r="O36" s="61">
        <f>O25</f>
        <v>46143.96</v>
      </c>
      <c r="P36" s="59">
        <f t="shared" si="19"/>
        <v>3.8674792794362894E-2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45" t="s">
        <v>34</v>
      </c>
      <c r="K37" s="146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45" t="s">
        <v>5</v>
      </c>
      <c r="K38" s="146"/>
      <c r="L38" s="60">
        <f>V25</f>
        <v>0</v>
      </c>
      <c r="M38" s="8" t="str">
        <f t="shared" si="18"/>
        <v/>
      </c>
      <c r="N38" s="61">
        <f>X25</f>
        <v>0</v>
      </c>
      <c r="O38" s="61">
        <f>Y25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J39" s="145" t="s">
        <v>4</v>
      </c>
      <c r="K39" s="146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23">
        <f t="shared" si="16"/>
        <v>0</v>
      </c>
      <c r="F40" s="21" t="str">
        <f t="shared" si="17"/>
        <v/>
      </c>
      <c r="G40" s="25"/>
      <c r="J40" s="147" t="s">
        <v>0</v>
      </c>
      <c r="K40" s="148"/>
      <c r="L40" s="83">
        <f>SUM(L34:L39)</f>
        <v>57</v>
      </c>
      <c r="M40" s="17">
        <f>SUM(M34:M39)</f>
        <v>1</v>
      </c>
      <c r="N40" s="84">
        <f>SUM(N34:N39)</f>
        <v>1000844.36</v>
      </c>
      <c r="O40" s="85">
        <f>SUM(O34:O39)</f>
        <v>1193127.53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34</v>
      </c>
      <c r="C41" s="8">
        <f t="shared" si="14"/>
        <v>0.59649122807017541</v>
      </c>
      <c r="D41" s="13">
        <f t="shared" si="15"/>
        <v>251031.27</v>
      </c>
      <c r="E41" s="23">
        <f t="shared" si="16"/>
        <v>295744.51</v>
      </c>
      <c r="F41" s="21">
        <f t="shared" si="17"/>
        <v>0.24787334343043782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95" t="s">
        <v>50</v>
      </c>
      <c r="B42" s="12">
        <f t="shared" si="13"/>
        <v>19</v>
      </c>
      <c r="C42" s="8">
        <f t="shared" si="14"/>
        <v>0.33333333333333331</v>
      </c>
      <c r="D42" s="13">
        <f t="shared" si="15"/>
        <v>8578.36</v>
      </c>
      <c r="E42" s="14">
        <f t="shared" si="16"/>
        <v>10103.210000000001</v>
      </c>
      <c r="F42" s="21">
        <f t="shared" si="17"/>
        <v>8.4678374657904346E-3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57</v>
      </c>
      <c r="C46" s="17">
        <f>SUM(C34:C45)</f>
        <v>1</v>
      </c>
      <c r="D46" s="18">
        <f>SUM(D34:D45)</f>
        <v>1000844.3600000001</v>
      </c>
      <c r="E46" s="18">
        <f>SUM(E34:E45)</f>
        <v>1193127.53</v>
      </c>
      <c r="F46" s="19">
        <f>SUM(F34:F45)</f>
        <v>0.99999999999999989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247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70" zoomScaleNormal="70" workbookViewId="0">
      <selection activeCell="N18" sqref="N18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54</v>
      </c>
      <c r="C7" s="32"/>
      <c r="D7" s="32"/>
      <c r="E7" s="32"/>
      <c r="F7" s="32"/>
      <c r="G7" s="33"/>
      <c r="H7" s="73"/>
      <c r="I7" s="90" t="s">
        <v>46</v>
      </c>
      <c r="J7" s="91">
        <v>45506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Barcelona Esports (IBE)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7" t="s">
        <v>6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</row>
    <row r="11" spans="1:31" ht="30" customHeight="1" thickBot="1" x14ac:dyDescent="0.35">
      <c r="A11" s="119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42" t="s">
        <v>5</v>
      </c>
      <c r="W11" s="143"/>
      <c r="X11" s="143"/>
      <c r="Y11" s="143"/>
      <c r="Z11" s="144"/>
      <c r="AA11" s="139" t="s">
        <v>4</v>
      </c>
      <c r="AB11" s="140"/>
      <c r="AC11" s="140"/>
      <c r="AD11" s="140"/>
      <c r="AE11" s="141"/>
    </row>
    <row r="12" spans="1:31" ht="39" customHeight="1" thickBot="1" x14ac:dyDescent="0.35">
      <c r="A12" s="120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1</v>
      </c>
      <c r="H13" s="20">
        <f t="shared" ref="H13:H21" si="2">IF(G13,G13/$G$25,"")</f>
        <v>1.7543859649122806E-2</v>
      </c>
      <c r="I13" s="4">
        <v>216208.86</v>
      </c>
      <c r="J13" s="5">
        <v>261612.72</v>
      </c>
      <c r="K13" s="21">
        <f t="shared" ref="K13:K21" si="3">IF(J13,J13/$J$25,"")</f>
        <v>0.17492080554736769</v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1</v>
      </c>
      <c r="H15" s="20">
        <f t="shared" si="2"/>
        <v>1.7543859649122806E-2</v>
      </c>
      <c r="I15" s="6">
        <v>47850</v>
      </c>
      <c r="J15" s="7">
        <v>57898.5</v>
      </c>
      <c r="K15" s="21">
        <f t="shared" si="3"/>
        <v>3.8712384703558256E-2</v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>
        <v>1</v>
      </c>
      <c r="H18" s="66">
        <f t="shared" si="2"/>
        <v>1.7543859649122806E-2</v>
      </c>
      <c r="I18" s="69">
        <v>825000</v>
      </c>
      <c r="J18" s="70">
        <v>998250</v>
      </c>
      <c r="K18" s="67">
        <f t="shared" si="3"/>
        <v>0.66745490868203883</v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25">
      <c r="A20" s="80" t="s">
        <v>29</v>
      </c>
      <c r="B20" s="68">
        <v>3</v>
      </c>
      <c r="C20" s="66">
        <f t="shared" si="0"/>
        <v>0.75</v>
      </c>
      <c r="D20" s="69">
        <v>35793.379999999997</v>
      </c>
      <c r="E20" s="70">
        <v>43309.99</v>
      </c>
      <c r="F20" s="21">
        <f t="shared" si="1"/>
        <v>0.97630097037260621</v>
      </c>
      <c r="G20" s="68">
        <v>25</v>
      </c>
      <c r="H20" s="66">
        <f t="shared" si="2"/>
        <v>0.43859649122807015</v>
      </c>
      <c r="I20" s="69">
        <v>127340.1</v>
      </c>
      <c r="J20" s="70">
        <v>150400.5</v>
      </c>
      <c r="K20" s="21">
        <f t="shared" si="3"/>
        <v>0.10056153467892109</v>
      </c>
      <c r="L20" s="68">
        <v>7</v>
      </c>
      <c r="M20" s="66">
        <f t="shared" si="4"/>
        <v>0.33333333333333331</v>
      </c>
      <c r="N20" s="69">
        <v>33256.58</v>
      </c>
      <c r="O20" s="70">
        <v>39750.01</v>
      </c>
      <c r="P20" s="67">
        <f t="shared" si="5"/>
        <v>0.69006552409204758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customHeight="1" x14ac:dyDescent="0.3">
      <c r="A21" s="46" t="s">
        <v>35</v>
      </c>
      <c r="B21" s="2">
        <v>1</v>
      </c>
      <c r="C21" s="20">
        <f t="shared" si="0"/>
        <v>0.25</v>
      </c>
      <c r="D21" s="6">
        <v>868.86</v>
      </c>
      <c r="E21" s="7">
        <v>1051.32</v>
      </c>
      <c r="F21" s="21">
        <f t="shared" si="1"/>
        <v>2.3699029627393779E-2</v>
      </c>
      <c r="G21" s="2">
        <v>29</v>
      </c>
      <c r="H21" s="20">
        <f t="shared" si="2"/>
        <v>0.50877192982456143</v>
      </c>
      <c r="I21" s="6">
        <v>23138.560000000001</v>
      </c>
      <c r="J21" s="7">
        <v>27444.93</v>
      </c>
      <c r="K21" s="21">
        <f t="shared" si="3"/>
        <v>1.8350366388114148E-2</v>
      </c>
      <c r="L21" s="2">
        <v>14</v>
      </c>
      <c r="M21" s="20">
        <f t="shared" si="4"/>
        <v>0.66666666666666663</v>
      </c>
      <c r="N21" s="6">
        <v>14759.23</v>
      </c>
      <c r="O21" s="7">
        <v>17853.23</v>
      </c>
      <c r="P21" s="21">
        <f t="shared" si="5"/>
        <v>0.30993447590795237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25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32">SUM(B13:B24)</f>
        <v>4</v>
      </c>
      <c r="C25" s="17">
        <f t="shared" si="32"/>
        <v>1</v>
      </c>
      <c r="D25" s="18">
        <f t="shared" si="32"/>
        <v>36662.239999999998</v>
      </c>
      <c r="E25" s="18">
        <f t="shared" si="32"/>
        <v>44361.31</v>
      </c>
      <c r="F25" s="19">
        <f t="shared" si="32"/>
        <v>1</v>
      </c>
      <c r="G25" s="16">
        <f t="shared" si="32"/>
        <v>57</v>
      </c>
      <c r="H25" s="17">
        <f t="shared" si="32"/>
        <v>1</v>
      </c>
      <c r="I25" s="18">
        <f t="shared" si="32"/>
        <v>1239537.52</v>
      </c>
      <c r="J25" s="18">
        <f t="shared" si="32"/>
        <v>1495606.65</v>
      </c>
      <c r="K25" s="19">
        <f t="shared" si="32"/>
        <v>1</v>
      </c>
      <c r="L25" s="16">
        <f t="shared" si="32"/>
        <v>21</v>
      </c>
      <c r="M25" s="17">
        <f t="shared" si="32"/>
        <v>1</v>
      </c>
      <c r="N25" s="18">
        <f t="shared" si="32"/>
        <v>48015.81</v>
      </c>
      <c r="O25" s="18">
        <f t="shared" si="32"/>
        <v>57603.240000000005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3">
      <c r="B26" s="26"/>
      <c r="H26" s="26"/>
      <c r="N26" s="26"/>
    </row>
    <row r="27" spans="1:31" s="49" customFormat="1" ht="34.200000000000003" customHeight="1" x14ac:dyDescent="0.3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26" t="str">
        <f>'CONTRACTACIO 1r TR 2024'!A28:Q28</f>
        <v>https://bcnroc.ajuntament.barcelona.cat/jspui/bitstream/11703/135210/3/GM_Pressupost2024.pdf#page=247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3"/>
      <c r="B32" s="110"/>
      <c r="C32" s="111"/>
      <c r="D32" s="111"/>
      <c r="E32" s="111"/>
      <c r="F32" s="112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33">B13+G13+L13+Q13+AA13+V13</f>
        <v>1</v>
      </c>
      <c r="C34" s="8">
        <f t="shared" ref="C34:C45" si="34">IF(B34,B34/$B$46,"")</f>
        <v>1.2195121951219513E-2</v>
      </c>
      <c r="D34" s="10">
        <f t="shared" ref="D34:D45" si="35">D13+I13+N13+S13+AC13+X13</f>
        <v>216208.86</v>
      </c>
      <c r="E34" s="11">
        <f t="shared" ref="E34:E45" si="36">E13+J13+O13+T13+AD13+Y13</f>
        <v>261612.72</v>
      </c>
      <c r="F34" s="21">
        <f t="shared" ref="F34:F42" si="37">IF(E34,E34/$E$46,"")</f>
        <v>0.1637565324162078</v>
      </c>
      <c r="J34" s="149" t="s">
        <v>3</v>
      </c>
      <c r="K34" s="150"/>
      <c r="L34" s="57">
        <f>B25</f>
        <v>4</v>
      </c>
      <c r="M34" s="8">
        <f t="shared" ref="M34:M39" si="38">IF(L34,L34/$L$40,"")</f>
        <v>4.878048780487805E-2</v>
      </c>
      <c r="N34" s="58">
        <f>D25</f>
        <v>36662.239999999998</v>
      </c>
      <c r="O34" s="58">
        <f>E25</f>
        <v>44361.31</v>
      </c>
      <c r="P34" s="59">
        <f t="shared" ref="P34:P39" si="39">IF(O34,O34/$O$40,"")</f>
        <v>2.7767970529263421E-2</v>
      </c>
    </row>
    <row r="35" spans="1:33" s="25" customFormat="1" ht="30" customHeight="1" x14ac:dyDescent="0.3">
      <c r="A35" s="43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45" t="s">
        <v>1</v>
      </c>
      <c r="K35" s="146"/>
      <c r="L35" s="60">
        <f>G25</f>
        <v>57</v>
      </c>
      <c r="M35" s="8">
        <f t="shared" si="38"/>
        <v>0.69512195121951215</v>
      </c>
      <c r="N35" s="61">
        <f>I25</f>
        <v>1239537.52</v>
      </c>
      <c r="O35" s="61">
        <f>J25</f>
        <v>1495606.65</v>
      </c>
      <c r="P35" s="59">
        <f t="shared" si="39"/>
        <v>0.9361752703103311</v>
      </c>
    </row>
    <row r="36" spans="1:33" ht="30" customHeight="1" x14ac:dyDescent="0.3">
      <c r="A36" s="43" t="s">
        <v>19</v>
      </c>
      <c r="B36" s="12">
        <f t="shared" si="33"/>
        <v>1</v>
      </c>
      <c r="C36" s="8">
        <f t="shared" si="34"/>
        <v>1.2195121951219513E-2</v>
      </c>
      <c r="D36" s="13">
        <f t="shared" si="35"/>
        <v>47850</v>
      </c>
      <c r="E36" s="14">
        <f t="shared" si="36"/>
        <v>57898.5</v>
      </c>
      <c r="F36" s="21">
        <f t="shared" si="37"/>
        <v>3.6241577214211174E-2</v>
      </c>
      <c r="G36" s="25"/>
      <c r="J36" s="145" t="s">
        <v>2</v>
      </c>
      <c r="K36" s="146"/>
      <c r="L36" s="60">
        <f>L25</f>
        <v>21</v>
      </c>
      <c r="M36" s="8">
        <f t="shared" si="38"/>
        <v>0.25609756097560976</v>
      </c>
      <c r="N36" s="61">
        <f>N25</f>
        <v>48015.81</v>
      </c>
      <c r="O36" s="61">
        <f>O25</f>
        <v>57603.240000000005</v>
      </c>
      <c r="P36" s="59">
        <f t="shared" si="39"/>
        <v>3.6056759160405502E-2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45" t="s">
        <v>34</v>
      </c>
      <c r="K37" s="146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45" t="s">
        <v>5</v>
      </c>
      <c r="K38" s="146"/>
      <c r="L38" s="60">
        <f>V25</f>
        <v>0</v>
      </c>
      <c r="M38" s="8" t="str">
        <f t="shared" si="38"/>
        <v/>
      </c>
      <c r="N38" s="61">
        <f>X25</f>
        <v>0</v>
      </c>
      <c r="O38" s="61">
        <f>Y25</f>
        <v>0</v>
      </c>
      <c r="P38" s="59" t="str">
        <f t="shared" si="3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33"/>
        <v>1</v>
      </c>
      <c r="C39" s="8">
        <f t="shared" si="34"/>
        <v>1.2195121951219513E-2</v>
      </c>
      <c r="D39" s="13">
        <f t="shared" si="35"/>
        <v>825000</v>
      </c>
      <c r="E39" s="22">
        <f t="shared" si="36"/>
        <v>998250</v>
      </c>
      <c r="F39" s="21">
        <f t="shared" si="37"/>
        <v>0.62485477955536506</v>
      </c>
      <c r="G39" s="25"/>
      <c r="J39" s="145" t="s">
        <v>4</v>
      </c>
      <c r="K39" s="146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3"/>
        <v>0</v>
      </c>
      <c r="C40" s="8" t="str">
        <f t="shared" si="34"/>
        <v/>
      </c>
      <c r="D40" s="13">
        <f t="shared" si="35"/>
        <v>0</v>
      </c>
      <c r="E40" s="23">
        <f t="shared" si="36"/>
        <v>0</v>
      </c>
      <c r="F40" s="21" t="str">
        <f t="shared" si="37"/>
        <v/>
      </c>
      <c r="G40" s="25"/>
      <c r="J40" s="147" t="s">
        <v>0</v>
      </c>
      <c r="K40" s="148"/>
      <c r="L40" s="83">
        <f>SUM(L34:L39)</f>
        <v>82</v>
      </c>
      <c r="M40" s="17">
        <f>SUM(M34:M39)</f>
        <v>1</v>
      </c>
      <c r="N40" s="84">
        <f>SUM(N34:N39)</f>
        <v>1324215.57</v>
      </c>
      <c r="O40" s="85">
        <f>SUM(O34:O39)</f>
        <v>1597571.2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3"/>
        <v>35</v>
      </c>
      <c r="C41" s="8">
        <f t="shared" si="34"/>
        <v>0.42682926829268292</v>
      </c>
      <c r="D41" s="13">
        <f t="shared" si="35"/>
        <v>196390.06</v>
      </c>
      <c r="E41" s="23">
        <f t="shared" si="36"/>
        <v>233460.5</v>
      </c>
      <c r="F41" s="21">
        <f t="shared" si="37"/>
        <v>0.14613464489094447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46" t="s">
        <v>32</v>
      </c>
      <c r="B42" s="12">
        <f t="shared" si="33"/>
        <v>44</v>
      </c>
      <c r="C42" s="8">
        <f t="shared" si="34"/>
        <v>0.53658536585365857</v>
      </c>
      <c r="D42" s="13">
        <f t="shared" si="35"/>
        <v>38766.65</v>
      </c>
      <c r="E42" s="14">
        <f t="shared" si="36"/>
        <v>46349.479999999996</v>
      </c>
      <c r="F42" s="21">
        <f t="shared" si="37"/>
        <v>2.9012465923271523E-2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82</v>
      </c>
      <c r="C46" s="17">
        <f>SUM(C34:C45)</f>
        <v>1</v>
      </c>
      <c r="D46" s="18">
        <f>SUM(D34:D45)</f>
        <v>1324215.5699999998</v>
      </c>
      <c r="E46" s="18">
        <f>SUM(E34:E45)</f>
        <v>1597571.2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55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Barcelona Esports (IBE)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19.9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7" t="s">
        <v>6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</row>
    <row r="11" spans="1:31" ht="30" customHeight="1" thickBot="1" x14ac:dyDescent="0.35">
      <c r="A11" s="119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42" t="s">
        <v>5</v>
      </c>
      <c r="W11" s="143"/>
      <c r="X11" s="143"/>
      <c r="Y11" s="143"/>
      <c r="Z11" s="144"/>
      <c r="AA11" s="139" t="s">
        <v>4</v>
      </c>
      <c r="AB11" s="140"/>
      <c r="AC11" s="140"/>
      <c r="AD11" s="140"/>
      <c r="AE11" s="141"/>
    </row>
    <row r="12" spans="1:31" ht="39" customHeight="1" thickBot="1" x14ac:dyDescent="0.35">
      <c r="A12" s="120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customHeight="1" x14ac:dyDescent="0.3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0</v>
      </c>
      <c r="H25" s="17">
        <f t="shared" si="22"/>
        <v>0</v>
      </c>
      <c r="I25" s="18">
        <f t="shared" si="22"/>
        <v>0</v>
      </c>
      <c r="J25" s="18">
        <f t="shared" si="22"/>
        <v>0</v>
      </c>
      <c r="K25" s="19">
        <f t="shared" si="22"/>
        <v>0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customHeight="1" x14ac:dyDescent="0.3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26" t="str">
        <f>'CONTRACTACIO 1r TR 2024'!A28:Q28</f>
        <v>https://bcnroc.ajuntament.barcelona.cat/jspui/bitstream/11703/135210/3/GM_Pressupost2024.pdf#page=247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49" t="s">
        <v>3</v>
      </c>
      <c r="K34" s="150"/>
      <c r="L34" s="57">
        <f>B25</f>
        <v>0</v>
      </c>
      <c r="M34" s="8" t="str">
        <f>IF(L34,L34/$L$40,"")</f>
        <v/>
      </c>
      <c r="N34" s="58">
        <f>D25</f>
        <v>0</v>
      </c>
      <c r="O34" s="58">
        <f>E25</f>
        <v>0</v>
      </c>
      <c r="P34" s="59" t="str">
        <f>IF(O34,O34/$O$40,"")</f>
        <v/>
      </c>
    </row>
    <row r="35" spans="1:33" s="25" customFormat="1" ht="30" customHeight="1" x14ac:dyDescent="0.3">
      <c r="A35" s="43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45" t="s">
        <v>1</v>
      </c>
      <c r="K35" s="146"/>
      <c r="L35" s="60">
        <f>G25</f>
        <v>0</v>
      </c>
      <c r="M35" s="8" t="str">
        <f>IF(L35,L35/$L$40,"")</f>
        <v/>
      </c>
      <c r="N35" s="61">
        <f>I25</f>
        <v>0</v>
      </c>
      <c r="O35" s="61">
        <f>J25</f>
        <v>0</v>
      </c>
      <c r="P35" s="59" t="str">
        <f>IF(O35,O35/$O$40,"")</f>
        <v/>
      </c>
    </row>
    <row r="36" spans="1:33" ht="30" customHeight="1" x14ac:dyDescent="0.3">
      <c r="A36" s="43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145" t="s">
        <v>2</v>
      </c>
      <c r="K36" s="146"/>
      <c r="L36" s="60">
        <f>L25</f>
        <v>0</v>
      </c>
      <c r="M36" s="8" t="str">
        <f>IF(L36,L36/$L$40,"")</f>
        <v/>
      </c>
      <c r="N36" s="61">
        <f>N25</f>
        <v>0</v>
      </c>
      <c r="O36" s="61">
        <f>O25</f>
        <v>0</v>
      </c>
      <c r="P36" s="59" t="str">
        <f>IF(O36,O36/$O$40,"")</f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45" t="s">
        <v>34</v>
      </c>
      <c r="K37" s="146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45" t="s">
        <v>5</v>
      </c>
      <c r="K38" s="146"/>
      <c r="L38" s="60">
        <f>V25</f>
        <v>0</v>
      </c>
      <c r="M38" s="8" t="str">
        <f>IF(L38,L38/$L$40,"")</f>
        <v/>
      </c>
      <c r="N38" s="61">
        <f>X25</f>
        <v>0</v>
      </c>
      <c r="O38" s="61">
        <f>Y25</f>
        <v>0</v>
      </c>
      <c r="P38" s="59" t="str">
        <f>IF(O38,O38/$O$40,"")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145" t="s">
        <v>4</v>
      </c>
      <c r="K39" s="146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23">
        <f t="shared" si="26"/>
        <v>0</v>
      </c>
      <c r="F40" s="21" t="str">
        <f t="shared" si="27"/>
        <v/>
      </c>
      <c r="G40" s="25"/>
      <c r="J40" s="147" t="s">
        <v>0</v>
      </c>
      <c r="K40" s="148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23">
        <f t="shared" si="26"/>
        <v>0</v>
      </c>
      <c r="F41" s="21" t="str">
        <f t="shared" si="27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46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56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Barcelona Esports (IBE)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7" t="s">
        <v>6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</row>
    <row r="11" spans="1:31" ht="30" customHeight="1" thickBot="1" x14ac:dyDescent="0.35">
      <c r="A11" s="119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42" t="s">
        <v>5</v>
      </c>
      <c r="W11" s="143"/>
      <c r="X11" s="143"/>
      <c r="Y11" s="143"/>
      <c r="Z11" s="144"/>
      <c r="AA11" s="139" t="s">
        <v>4</v>
      </c>
      <c r="AB11" s="140"/>
      <c r="AC11" s="140"/>
      <c r="AD11" s="140"/>
      <c r="AE11" s="141"/>
    </row>
    <row r="12" spans="1:31" ht="39" customHeight="1" thickBot="1" x14ac:dyDescent="0.35">
      <c r="A12" s="120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>IF(L20,L20/$L$25,"")</f>
        <v/>
      </c>
      <c r="N20" s="69"/>
      <c r="O20" s="70"/>
      <c r="P20" s="67" t="str">
        <f>IF(O20,O20/$O$25,"")</f>
        <v/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39.9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customHeight="1" x14ac:dyDescent="0.3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26" t="str">
        <f>'CONTRACTACIO 1r TR 2024'!A28:Q28</f>
        <v>https://bcnroc.ajuntament.barcelona.cat/jspui/bitstream/11703/135210/3/GM_Pressupost2024.pdf#page=247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49" t="s">
        <v>3</v>
      </c>
      <c r="K34" s="150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3">
      <c r="A35" s="43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45" t="s">
        <v>1</v>
      </c>
      <c r="K35" s="146"/>
      <c r="L35" s="60">
        <f>G25</f>
        <v>0</v>
      </c>
      <c r="M35" s="8" t="str">
        <f t="shared" si="36"/>
        <v/>
      </c>
      <c r="N35" s="61">
        <f>I25</f>
        <v>0</v>
      </c>
      <c r="O35" s="61">
        <f>J25</f>
        <v>0</v>
      </c>
      <c r="P35" s="59" t="str">
        <f t="shared" si="37"/>
        <v/>
      </c>
    </row>
    <row r="36" spans="1:33" ht="30" customHeight="1" x14ac:dyDescent="0.3">
      <c r="A36" s="43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145" t="s">
        <v>2</v>
      </c>
      <c r="K36" s="146"/>
      <c r="L36" s="60">
        <f>L25</f>
        <v>0</v>
      </c>
      <c r="M36" s="8" t="str">
        <f t="shared" si="36"/>
        <v/>
      </c>
      <c r="N36" s="61">
        <f>N25</f>
        <v>0</v>
      </c>
      <c r="O36" s="61">
        <f>O25</f>
        <v>0</v>
      </c>
      <c r="P36" s="59" t="str">
        <f t="shared" si="37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45" t="s">
        <v>34</v>
      </c>
      <c r="K37" s="146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45" t="s">
        <v>5</v>
      </c>
      <c r="K38" s="146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5"/>
      <c r="J39" s="145" t="s">
        <v>4</v>
      </c>
      <c r="K39" s="146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23">
        <f t="shared" si="34"/>
        <v>0</v>
      </c>
      <c r="F40" s="21" t="str">
        <f t="shared" si="35"/>
        <v/>
      </c>
      <c r="G40" s="25"/>
      <c r="J40" s="147" t="s">
        <v>0</v>
      </c>
      <c r="K40" s="148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23">
        <f t="shared" si="34"/>
        <v>0</v>
      </c>
      <c r="F41" s="21" t="str">
        <f t="shared" si="35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46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topLeftCell="A19" zoomScale="80" zoomScaleNormal="80" workbookViewId="0">
      <selection activeCell="A5" sqref="A5"/>
    </sheetView>
  </sheetViews>
  <sheetFormatPr defaultColWidth="9.109375" defaultRowHeight="14.4" x14ac:dyDescent="0.3"/>
  <cols>
    <col min="1" max="1" width="30.44140625" style="27" customWidth="1"/>
    <col min="2" max="2" width="11.109375" style="62" customWidth="1"/>
    <col min="3" max="3" width="10.6640625" style="27" customWidth="1"/>
    <col min="4" max="4" width="19.109375" style="27" customWidth="1"/>
    <col min="5" max="5" width="19.664062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1" width="11.44140625" style="27" customWidth="1"/>
    <col min="12" max="12" width="11.6640625" style="27" customWidth="1"/>
    <col min="13" max="13" width="10.6640625" style="27" customWidth="1"/>
    <col min="14" max="14" width="20.1093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5.441406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x14ac:dyDescent="0.35">
      <c r="B4" s="26"/>
      <c r="H4" s="26"/>
      <c r="N4" s="26"/>
    </row>
    <row r="5" spans="1:31" s="25" customFormat="1" ht="30.75" customHeight="1" x14ac:dyDescent="0.3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57</v>
      </c>
      <c r="B7" s="31" t="s">
        <v>58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Barcelona Esports (IBE)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69" t="s">
        <v>6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1"/>
    </row>
    <row r="11" spans="1:31" ht="30" customHeight="1" thickBot="1" x14ac:dyDescent="0.35">
      <c r="A11" s="172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39" t="s">
        <v>4</v>
      </c>
      <c r="W11" s="140"/>
      <c r="X11" s="140"/>
      <c r="Y11" s="140"/>
      <c r="Z11" s="141"/>
      <c r="AA11" s="142" t="s">
        <v>5</v>
      </c>
      <c r="AB11" s="143"/>
      <c r="AC11" s="143"/>
      <c r="AD11" s="143"/>
      <c r="AE11" s="144"/>
    </row>
    <row r="12" spans="1:31" ht="39" customHeight="1" thickBot="1" x14ac:dyDescent="0.35">
      <c r="A12" s="173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3</v>
      </c>
      <c r="H13" s="20">
        <f t="shared" ref="H13:H24" si="2">IF(G13,G13/$G$25,"")</f>
        <v>0.03</v>
      </c>
      <c r="I13" s="10">
        <f>'CONTRACTACIO 1r TR 2024'!I13+'CONTRACTACIO 2n TR 2024'!I13+'CONTRACTACIO 3r TR 2024'!I13+'CONTRACTACIO 4t TR 2024'!I13</f>
        <v>449163.5</v>
      </c>
      <c r="J13" s="10">
        <f>'CONTRACTACIO 1r TR 2024'!J13+'CONTRACTACIO 2n TR 2024'!J13+'CONTRACTACIO 3r TR 2024'!J13+'CONTRACTACIO 4t TR 2024'!J13</f>
        <v>543487.82999999996</v>
      </c>
      <c r="K13" s="21">
        <f t="shared" ref="K13:K24" si="3">IF(J13,J13/$J$25,"")</f>
        <v>0.26242235540496556</v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2" customFormat="1" ht="36" customHeight="1" x14ac:dyDescent="0.35">
      <c r="A14" s="43" t="s">
        <v>18</v>
      </c>
      <c r="B14" s="9">
        <f>'CONTRACTACIO 1r TR 2024'!B14+'CONTRACTACIO 2n TR 2024'!B14+'CONTRACTACIO 3r TR 2024'!B14+'CONTRACTACIO 4t TR 2024'!B14</f>
        <v>1</v>
      </c>
      <c r="C14" s="20">
        <f t="shared" si="0"/>
        <v>0.16666666666666666</v>
      </c>
      <c r="D14" s="13">
        <f>'CONTRACTACIO 1r TR 2024'!D14+'CONTRACTACIO 2n TR 2024'!D14+'CONTRACTACIO 3r TR 2024'!D14+'CONTRACTACIO 4t TR 2024'!D14</f>
        <v>462498.16</v>
      </c>
      <c r="E14" s="13">
        <f>'CONTRACTACIO 1r TR 2024'!E14+'CONTRACTACIO 2n TR 2024'!E14+'CONTRACTACIO 3r TR 2024'!E14+'CONTRACTACIO 4t TR 2024'!E14</f>
        <v>559622.77</v>
      </c>
      <c r="F14" s="21">
        <f t="shared" si="1"/>
        <v>0.90861258733451766</v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2</v>
      </c>
      <c r="H15" s="20">
        <f t="shared" si="2"/>
        <v>0.02</v>
      </c>
      <c r="I15" s="13">
        <f>'CONTRACTACIO 1r TR 2024'!I15+'CONTRACTACIO 2n TR 2024'!I15+'CONTRACTACIO 3r TR 2024'!I15+'CONTRACTACIO 4t TR 2024'!I15</f>
        <v>93631.93</v>
      </c>
      <c r="J15" s="13">
        <f>'CONTRACTACIO 1r TR 2024'!J15+'CONTRACTACIO 2n TR 2024'!J15+'CONTRACTACIO 3r TR 2024'!J15+'CONTRACTACIO 4t TR 2024'!J15</f>
        <v>103680.43</v>
      </c>
      <c r="K15" s="21">
        <f t="shared" si="3"/>
        <v>5.006195382516597E-2</v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2" customFormat="1" ht="36" customHeight="1" x14ac:dyDescent="0.3">
      <c r="A18" s="44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1</v>
      </c>
      <c r="H18" s="20">
        <f t="shared" si="2"/>
        <v>0.01</v>
      </c>
      <c r="I18" s="13">
        <f>'CONTRACTACIO 1r TR 2024'!I18+'CONTRACTACIO 2n TR 2024'!I18+'CONTRACTACIO 3r TR 2024'!I18+'CONTRACTACIO 4t TR 2024'!I18</f>
        <v>825000</v>
      </c>
      <c r="J18" s="13">
        <f>'CONTRACTACIO 1r TR 2024'!J18+'CONTRACTACIO 2n TR 2024'!J18+'CONTRACTACIO 3r TR 2024'!J18+'CONTRACTACIO 4t TR 2024'!J18</f>
        <v>998250</v>
      </c>
      <c r="K18" s="21">
        <f t="shared" si="3"/>
        <v>0.48200364722611522</v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2" customFormat="1" ht="36" customHeight="1" x14ac:dyDescent="0.3">
      <c r="A19" s="44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0</v>
      </c>
      <c r="H19" s="20" t="str">
        <f t="shared" si="2"/>
        <v/>
      </c>
      <c r="I19" s="13">
        <f>'CONTRACTACIO 1r TR 2024'!I19+'CONTRACTACIO 2n TR 2024'!I19+'CONTRACTACIO 3r TR 2024'!I19+'CONTRACTACIO 4t TR 2024'!I19</f>
        <v>0</v>
      </c>
      <c r="J19" s="13">
        <f>'CONTRACTACIO 1r TR 2024'!J19+'CONTRACTACIO 2n TR 2024'!J19+'CONTRACTACIO 3r TR 2024'!J19+'CONTRACTACIO 4t TR 2024'!J19</f>
        <v>0</v>
      </c>
      <c r="K19" s="21" t="str">
        <f t="shared" si="3"/>
        <v/>
      </c>
      <c r="L19" s="9">
        <f>'CONTRACTACIO 1r TR 2024'!L19+'CONTRACTACIO 2n TR 2024'!L19+'CONTRACTACIO 3r TR 2024'!L19+'CONTRACTACIO 4t TR 2024'!L19</f>
        <v>0</v>
      </c>
      <c r="M19" s="20" t="str">
        <f t="shared" si="4"/>
        <v/>
      </c>
      <c r="N19" s="13">
        <f>'CONTRACTACIO 1r TR 2024'!N19+'CONTRACTACIO 2n TR 2024'!N19+'CONTRACTACIO 3r TR 2024'!N19+'CONTRACTACIO 4t TR 2024'!N19</f>
        <v>0</v>
      </c>
      <c r="O19" s="13">
        <f>'CONTRACTACIO 1r TR 2024'!O19+'CONTRACTACIO 2n TR 2024'!O19+'CONTRACTACIO 3r TR 2024'!O19+'CONTRACTACIO 4t TR 2024'!O19</f>
        <v>0</v>
      </c>
      <c r="P19" s="21" t="str">
        <f t="shared" si="5"/>
        <v/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2" customFormat="1" ht="36" customHeight="1" x14ac:dyDescent="0.3">
      <c r="A20" s="45" t="s">
        <v>29</v>
      </c>
      <c r="B20" s="9">
        <f>'CONTRACTACIO 1r TR 2024'!B20+'CONTRACTACIO 2n TR 2024'!B20+'CONTRACTACIO 3r TR 2024'!B20+'CONTRACTACIO 4t TR 2024'!B20</f>
        <v>4</v>
      </c>
      <c r="C20" s="20">
        <f t="shared" si="0"/>
        <v>0.66666666666666663</v>
      </c>
      <c r="D20" s="13">
        <f>'CONTRACTACIO 1r TR 2024'!D20+'CONTRACTACIO 2n TR 2024'!D20+'CONTRACTACIO 3r TR 2024'!D20+'CONTRACTACIO 4t TR 2024'!D20</f>
        <v>45648.78</v>
      </c>
      <c r="E20" s="13">
        <f>'CONTRACTACIO 1r TR 2024'!E20+'CONTRACTACIO 2n TR 2024'!E20+'CONTRACTACIO 3r TR 2024'!E20+'CONTRACTACIO 4t TR 2024'!E20</f>
        <v>55235.02</v>
      </c>
      <c r="F20" s="21">
        <f t="shared" si="1"/>
        <v>8.9680472496989044E-2</v>
      </c>
      <c r="G20" s="9">
        <f>'CONTRACTACIO 1r TR 2024'!G20+'CONTRACTACIO 2n TR 2024'!G20+'CONTRACTACIO 3r TR 2024'!G20+'CONTRACTACIO 4t TR 2024'!G20</f>
        <v>54</v>
      </c>
      <c r="H20" s="20">
        <f t="shared" si="2"/>
        <v>0.54</v>
      </c>
      <c r="I20" s="13">
        <f>'CONTRACTACIO 1r TR 2024'!I20+'CONTRACTACIO 2n TR 2024'!I20+'CONTRACTACIO 3r TR 2024'!I20+'CONTRACTACIO 4t TR 2024'!I20</f>
        <v>332631.96999999997</v>
      </c>
      <c r="J20" s="13">
        <f>'CONTRACTACIO 1r TR 2024'!J20+'CONTRACTACIO 2n TR 2024'!J20+'CONTRACTACIO 3r TR 2024'!J20+'CONTRACTACIO 4t TR 2024'!J20</f>
        <v>390965.33999999997</v>
      </c>
      <c r="K20" s="21">
        <f t="shared" si="3"/>
        <v>0.18877707970848803</v>
      </c>
      <c r="L20" s="9">
        <f>'CONTRACTACIO 1r TR 2024'!L20+'CONTRACTACIO 2n TR 2024'!L20+'CONTRACTACIO 3r TR 2024'!L20+'CONTRACTACIO 4t TR 2024'!L20</f>
        <v>11</v>
      </c>
      <c r="M20" s="20">
        <f t="shared" si="4"/>
        <v>0.33333333333333331</v>
      </c>
      <c r="N20" s="13">
        <f>'CONTRACTACIO 1r TR 2024'!N20+'CONTRACTACIO 2n TR 2024'!N20+'CONTRACTACIO 3r TR 2024'!N20+'CONTRACTACIO 4t TR 2024'!N20</f>
        <v>69140.58</v>
      </c>
      <c r="O20" s="13">
        <f>'CONTRACTACIO 1r TR 2024'!O20+'CONTRACTACIO 2n TR 2024'!O20+'CONTRACTACIO 3r TR 2024'!O20+'CONTRACTACIO 4t TR 2024'!O20</f>
        <v>83004.649999999994</v>
      </c>
      <c r="P20" s="21">
        <f t="shared" si="5"/>
        <v>0.80006641143086266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2" customFormat="1" ht="39.9" customHeight="1" x14ac:dyDescent="0.3">
      <c r="A21" s="46" t="s">
        <v>35</v>
      </c>
      <c r="B21" s="9">
        <f>'CONTRACTACIO 1r TR 2024'!B21+'CONTRACTACIO 2n TR 2024'!B21+'CONTRACTACIO 3r TR 2024'!B21+'CONTRACTACIO 4t TR 2024'!B21</f>
        <v>1</v>
      </c>
      <c r="C21" s="20">
        <f t="shared" si="0"/>
        <v>0.16666666666666666</v>
      </c>
      <c r="D21" s="13">
        <f>'CONTRACTACIO 1r TR 2024'!D21+'CONTRACTACIO 2n TR 2024'!D21+'CONTRACTACIO 3r TR 2024'!D21+'CONTRACTACIO 4t TR 2024'!D21</f>
        <v>868.86</v>
      </c>
      <c r="E21" s="13">
        <f>'CONTRACTACIO 1r TR 2024'!E21+'CONTRACTACIO 2n TR 2024'!E21+'CONTRACTACIO 3r TR 2024'!E21+'CONTRACTACIO 4t TR 2024'!E21</f>
        <v>1051.32</v>
      </c>
      <c r="F21" s="21">
        <f t="shared" si="1"/>
        <v>1.7069401684933674E-3</v>
      </c>
      <c r="G21" s="9">
        <f>'CONTRACTACIO 1r TR 2024'!G21+'CONTRACTACIO 2n TR 2024'!G21+'CONTRACTACIO 3r TR 2024'!G21+'CONTRACTACIO 4t TR 2024'!G21</f>
        <v>40</v>
      </c>
      <c r="H21" s="20">
        <f t="shared" si="2"/>
        <v>0.4</v>
      </c>
      <c r="I21" s="13">
        <f>'CONTRACTACIO 1r TR 2024'!I21+'CONTRACTACIO 2n TR 2024'!I21+'CONTRACTACIO 3r TR 2024'!I21+'CONTRACTACIO 4t TR 2024'!I21</f>
        <v>29315.59</v>
      </c>
      <c r="J21" s="13">
        <f>'CONTRACTACIO 1r TR 2024'!J21+'CONTRACTACIO 2n TR 2024'!J21+'CONTRACTACIO 3r TR 2024'!J21+'CONTRACTACIO 4t TR 2024'!J21</f>
        <v>34658.82</v>
      </c>
      <c r="K21" s="21">
        <f t="shared" si="3"/>
        <v>1.673496383526514E-2</v>
      </c>
      <c r="L21" s="9">
        <f>'CONTRACTACIO 1r TR 2024'!L21+'CONTRACTACIO 2n TR 2024'!L21+'CONTRACTACIO 3r TR 2024'!L21+'CONTRACTACIO 4t TR 2024'!L21</f>
        <v>22</v>
      </c>
      <c r="M21" s="20">
        <f t="shared" si="4"/>
        <v>0.66666666666666663</v>
      </c>
      <c r="N21" s="13">
        <f>'CONTRACTACIO 1r TR 2024'!N21+'CONTRACTACIO 2n TR 2024'!N21+'CONTRACTACIO 3r TR 2024'!N21+'CONTRACTACIO 4t TR 2024'!N21</f>
        <v>17160.559999999998</v>
      </c>
      <c r="O21" s="13">
        <f>'CONTRACTACIO 1r TR 2024'!O21+'CONTRACTACIO 2n TR 2024'!O21+'CONTRACTACIO 3r TR 2024'!O21+'CONTRACTACIO 4t TR 2024'!O21</f>
        <v>20742.55</v>
      </c>
      <c r="P21" s="21">
        <f t="shared" si="5"/>
        <v>0.19993358856913729</v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2" customFormat="1" ht="39.9" customHeight="1" x14ac:dyDescent="0.3">
      <c r="A22" s="92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23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23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23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23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23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23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81">
        <f>'CONTRACTACIO 1r TR 2024'!B23+'CONTRACTACIO 2n TR 2024'!B23+'CONTRACTACIO 3r TR 2024'!B23+'CONTRACTACIO 4t TR 2024'!B23</f>
        <v>0</v>
      </c>
      <c r="C23" s="66" t="str">
        <f t="shared" si="0"/>
        <v/>
      </c>
      <c r="D23" s="77">
        <f>'CONTRACTACIO 1r TR 2024'!D23+'CONTRACTACIO 2n TR 2024'!D23+'CONTRACTACIO 3r TR 2024'!D23+'CONTRACTACIO 4t TR 2024'!D23</f>
        <v>0</v>
      </c>
      <c r="E23" s="78">
        <f>'CONTRACTACIO 1r TR 2024'!E23+'CONTRACTACIO 2n TR 2024'!E23+'CONTRACTACIO 3r TR 2024'!E23+'CONTRACTACIO 4t TR 2024'!E23</f>
        <v>0</v>
      </c>
      <c r="F23" s="67" t="str">
        <f t="shared" si="1"/>
        <v/>
      </c>
      <c r="G23" s="81">
        <f>'CONTRACTACIO 1r TR 2024'!G23+'CONTRACTACIO 2n TR 2024'!G23+'CONTRACTACIO 3r TR 2024'!G23+'CONTRACTACIO 4t TR 2024'!G23</f>
        <v>0</v>
      </c>
      <c r="H23" s="66" t="str">
        <f t="shared" si="2"/>
        <v/>
      </c>
      <c r="I23" s="77">
        <f>'CONTRACTACIO 1r TR 2024'!I23+'CONTRACTACIO 2n TR 2024'!I23+'CONTRACTACIO 3r TR 2024'!I23+'CONTRACTACIO 4t TR 2024'!I23</f>
        <v>0</v>
      </c>
      <c r="J23" s="78">
        <f>'CONTRACTACIO 1r TR 2024'!J23+'CONTRACTACIO 2n TR 2024'!J23+'CONTRACTACIO 3r TR 2024'!J23+'CONTRACTACIO 4t TR 2024'!J23</f>
        <v>0</v>
      </c>
      <c r="K23" s="67" t="str">
        <f t="shared" si="3"/>
        <v/>
      </c>
      <c r="L23" s="81">
        <f>'CONTRACTACIO 1r TR 2024'!L23+'CONTRACTACIO 2n TR 2024'!L23+'CONTRACTACIO 3r TR 2024'!L23+'CONTRACTACIO 4t TR 2024'!L23</f>
        <v>0</v>
      </c>
      <c r="M23" s="66" t="str">
        <f t="shared" si="4"/>
        <v/>
      </c>
      <c r="N23" s="77">
        <f>'CONTRACTACIO 1r TR 2024'!N23+'CONTRACTACIO 2n TR 2024'!N23+'CONTRACTACIO 3r TR 2024'!N23+'CONTRACTACIO 4t TR 2024'!N23</f>
        <v>0</v>
      </c>
      <c r="O23" s="78">
        <f>'CONTRACTACIO 1r TR 2024'!O23+'CONTRACTACIO 2n TR 2024'!O23+'CONTRACTACIO 3r TR 2024'!O23+'CONTRACTACIO 4t TR 2024'!O23</f>
        <v>0</v>
      </c>
      <c r="P23" s="67" t="str">
        <f t="shared" si="5"/>
        <v/>
      </c>
      <c r="Q23" s="81">
        <f>'CONTRACTACIO 1r TR 2024'!Q23+'CONTRACTACIO 2n TR 2024'!Q23+'CONTRACTACIO 3r TR 2024'!Q23+'CONTRACTACIO 4t TR 2024'!Q23</f>
        <v>0</v>
      </c>
      <c r="R23" s="66" t="str">
        <f t="shared" si="6"/>
        <v/>
      </c>
      <c r="S23" s="77">
        <f>'CONTRACTACIO 1r TR 2024'!S23+'CONTRACTACIO 2n TR 2024'!S23+'CONTRACTACIO 3r TR 2024'!S23+'CONTRACTACIO 4t TR 2024'!S23</f>
        <v>0</v>
      </c>
      <c r="T23" s="78">
        <f>'CONTRACTACIO 1r TR 2024'!T23+'CONTRACTACIO 2n TR 2024'!T23+'CONTRACTACIO 3r TR 2024'!T23+'CONTRACTACIO 4t TR 2024'!T23</f>
        <v>0</v>
      </c>
      <c r="U23" s="67" t="str">
        <f t="shared" si="7"/>
        <v/>
      </c>
      <c r="V23" s="81">
        <f>'CONTRACTACIO 1r TR 2024'!AA23+'CONTRACTACIO 2n TR 2024'!AA23+'CONTRACTACIO 3r TR 2024'!AA23+'CONTRACTACIO 4t TR 2024'!AA23</f>
        <v>0</v>
      </c>
      <c r="W23" s="66" t="str">
        <f t="shared" si="8"/>
        <v/>
      </c>
      <c r="X23" s="77">
        <f>'CONTRACTACIO 1r TR 2024'!AC23+'CONTRACTACIO 2n TR 2024'!AC23+'CONTRACTACIO 3r TR 2024'!AC23+'CONTRACTACIO 4t TR 2024'!AC23</f>
        <v>0</v>
      </c>
      <c r="Y23" s="78">
        <f>'CONTRACTACIO 1r TR 2024'!AD23+'CONTRACTACIO 2n TR 2024'!AD23+'CONTRACTACIO 3r TR 2024'!AD23+'CONTRACTACIO 4t TR 2024'!AD23</f>
        <v>0</v>
      </c>
      <c r="Z23" s="67" t="str">
        <f t="shared" si="9"/>
        <v/>
      </c>
      <c r="AA23" s="81">
        <f>'CONTRACTACIO 1r TR 2024'!V23+'CONTRACTACIO 2n TR 2024'!V23+'CONTRACTACIO 3r TR 2024'!V23+'CONTRACTACIO 4t TR 2024'!V23</f>
        <v>0</v>
      </c>
      <c r="AB23" s="20" t="str">
        <f t="shared" si="10"/>
        <v/>
      </c>
      <c r="AC23" s="77">
        <f>'CONTRACTACIO 1r TR 2024'!X23+'CONTRACTACIO 2n TR 2024'!X23+'CONTRACTACIO 3r TR 2024'!X23+'CONTRACTACIO 4t TR 2024'!X23</f>
        <v>0</v>
      </c>
      <c r="AD23" s="78">
        <f>'CONTRACTACIO 1r TR 2024'!Y23+'CONTRACTACIO 2n TR 2024'!Y23+'CONTRACTACIO 3r TR 2024'!Y23+'CONTRACTACIO 4t TR 2024'!Y23</f>
        <v>0</v>
      </c>
      <c r="AE23" s="67" t="str">
        <f t="shared" si="11"/>
        <v/>
      </c>
    </row>
    <row r="24" spans="1:31" s="42" customFormat="1" ht="36" customHeight="1" x14ac:dyDescent="0.3">
      <c r="A24" s="97" t="s">
        <v>52</v>
      </c>
      <c r="B24" s="81">
        <f>'CONTRACTACIO 1r TR 2024'!B24+'CONTRACTACIO 2n TR 2024'!B24+'CONTRACTACIO 3r TR 2024'!B24+'CONTRACTACIO 4t TR 2024'!B24</f>
        <v>0</v>
      </c>
      <c r="C24" s="66" t="str">
        <f t="shared" si="0"/>
        <v/>
      </c>
      <c r="D24" s="77">
        <f>'CONTRACTACIO 1r TR 2024'!D24+'CONTRACTACIO 2n TR 2024'!D24+'CONTRACTACIO 3r TR 2024'!D24+'CONTRACTACIO 4t TR 2024'!D24</f>
        <v>0</v>
      </c>
      <c r="E24" s="78">
        <f>'CONTRACTACIO 1r TR 2024'!E24+'CONTRACTACIO 2n TR 2024'!E24+'CONTRACTACIO 3r TR 2024'!E24+'CONTRACTACIO 4t TR 2024'!E24</f>
        <v>0</v>
      </c>
      <c r="F24" s="67" t="str">
        <f t="shared" si="1"/>
        <v/>
      </c>
      <c r="G24" s="81">
        <f>'CONTRACTACIO 1r TR 2024'!G24+'CONTRACTACIO 2n TR 2024'!G24+'CONTRACTACIO 3r TR 2024'!G24+'CONTRACTACIO 4t TR 2024'!G24</f>
        <v>0</v>
      </c>
      <c r="H24" s="66" t="str">
        <f t="shared" si="2"/>
        <v/>
      </c>
      <c r="I24" s="77">
        <f>'CONTRACTACIO 1r TR 2024'!I24+'CONTRACTACIO 2n TR 2024'!I24+'CONTRACTACIO 3r TR 2024'!I24+'CONTRACTACIO 4t TR 2024'!I24</f>
        <v>0</v>
      </c>
      <c r="J24" s="78">
        <f>'CONTRACTACIO 1r TR 2024'!J24+'CONTRACTACIO 2n TR 2024'!J24+'CONTRACTACIO 3r TR 2024'!J24+'CONTRACTACIO 4t TR 2024'!J24</f>
        <v>0</v>
      </c>
      <c r="K24" s="67" t="str">
        <f t="shared" si="3"/>
        <v/>
      </c>
      <c r="L24" s="81">
        <f>'CONTRACTACIO 1r TR 2024'!L24+'CONTRACTACIO 2n TR 2024'!L24+'CONTRACTACIO 3r TR 2024'!L24+'CONTRACTACIO 4t TR 2024'!L24</f>
        <v>0</v>
      </c>
      <c r="M24" s="66" t="str">
        <f t="shared" si="4"/>
        <v/>
      </c>
      <c r="N24" s="77">
        <f>'CONTRACTACIO 1r TR 2024'!N24+'CONTRACTACIO 2n TR 2024'!N24+'CONTRACTACIO 3r TR 2024'!N24+'CONTRACTACIO 4t TR 2024'!N24</f>
        <v>0</v>
      </c>
      <c r="O24" s="78">
        <f>'CONTRACTACIO 1r TR 2024'!O24+'CONTRACTACIO 2n TR 2024'!O24+'CONTRACTACIO 3r TR 2024'!O24+'CONTRACTACIO 4t TR 2024'!O24</f>
        <v>0</v>
      </c>
      <c r="P24" s="67" t="str">
        <f t="shared" si="5"/>
        <v/>
      </c>
      <c r="Q24" s="81">
        <f>'CONTRACTACIO 1r TR 2024'!Q24+'CONTRACTACIO 2n TR 2024'!Q24+'CONTRACTACIO 3r TR 2024'!Q24+'CONTRACTACIO 4t TR 2024'!Q24</f>
        <v>0</v>
      </c>
      <c r="R24" s="66" t="str">
        <f t="shared" si="6"/>
        <v/>
      </c>
      <c r="S24" s="77">
        <f>'CONTRACTACIO 1r TR 2024'!S24+'CONTRACTACIO 2n TR 2024'!S24+'CONTRACTACIO 3r TR 2024'!S24+'CONTRACTACIO 4t TR 2024'!S24</f>
        <v>0</v>
      </c>
      <c r="T24" s="78">
        <f>'CONTRACTACIO 1r TR 2024'!T24+'CONTRACTACIO 2n TR 2024'!T24+'CONTRACTACIO 3r TR 2024'!T24+'CONTRACTACIO 4t TR 2024'!T24</f>
        <v>0</v>
      </c>
      <c r="U24" s="67" t="str">
        <f t="shared" si="7"/>
        <v/>
      </c>
      <c r="V24" s="81">
        <f>'CONTRACTACIO 1r TR 2024'!AA24+'CONTRACTACIO 2n TR 2024'!AA24+'CONTRACTACIO 3r TR 2024'!AA24+'CONTRACTACIO 4t TR 2024'!AA24</f>
        <v>0</v>
      </c>
      <c r="W24" s="66" t="str">
        <f t="shared" si="8"/>
        <v/>
      </c>
      <c r="X24" s="77">
        <f>'CONTRACTACIO 1r TR 2024'!AC24+'CONTRACTACIO 2n TR 2024'!AC24+'CONTRACTACIO 3r TR 2024'!AC24+'CONTRACTACIO 4t TR 2024'!AC24</f>
        <v>0</v>
      </c>
      <c r="Y24" s="78">
        <f>'CONTRACTACIO 1r TR 2024'!AD24+'CONTRACTACIO 2n TR 2024'!AD24+'CONTRACTACIO 3r TR 2024'!AD24+'CONTRACTACIO 4t TR 2024'!AD24</f>
        <v>0</v>
      </c>
      <c r="Z24" s="67" t="str">
        <f t="shared" si="9"/>
        <v/>
      </c>
      <c r="AA24" s="81">
        <f>'CONTRACTACIO 1r TR 2024'!V24+'CONTRACTACIO 2n TR 2024'!V24+'CONTRACTACIO 3r TR 2024'!V24+'CONTRACTACIO 4t TR 2024'!V24</f>
        <v>0</v>
      </c>
      <c r="AB24" s="20" t="str">
        <f t="shared" si="10"/>
        <v/>
      </c>
      <c r="AC24" s="77">
        <f>'CONTRACTACIO 1r TR 2024'!X24+'CONTRACTACIO 2n TR 2024'!X24+'CONTRACTACIO 3r TR 2024'!X24+'CONTRACTACIO 4t TR 2024'!X24</f>
        <v>0</v>
      </c>
      <c r="AD24" s="78">
        <f>'CONTRACTACIO 1r TR 2024'!Y24+'CONTRACTACIO 2n TR 2024'!Y24+'CONTRACTACIO 3r TR 2024'!Y24+'CONTRACTACIO 4t TR 2024'!Y24</f>
        <v>0</v>
      </c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6</v>
      </c>
      <c r="C25" s="17">
        <f t="shared" si="12"/>
        <v>0.99999999999999989</v>
      </c>
      <c r="D25" s="18">
        <f t="shared" si="12"/>
        <v>509015.79999999993</v>
      </c>
      <c r="E25" s="18">
        <f t="shared" si="12"/>
        <v>615909.11</v>
      </c>
      <c r="F25" s="19">
        <f t="shared" si="12"/>
        <v>1</v>
      </c>
      <c r="G25" s="16">
        <f t="shared" si="12"/>
        <v>100</v>
      </c>
      <c r="H25" s="17">
        <f t="shared" si="12"/>
        <v>1</v>
      </c>
      <c r="I25" s="18">
        <f t="shared" si="12"/>
        <v>1729742.99</v>
      </c>
      <c r="J25" s="18">
        <f t="shared" si="12"/>
        <v>2071042.4200000002</v>
      </c>
      <c r="K25" s="19">
        <f t="shared" si="12"/>
        <v>1</v>
      </c>
      <c r="L25" s="16">
        <f t="shared" si="12"/>
        <v>33</v>
      </c>
      <c r="M25" s="17">
        <f t="shared" si="12"/>
        <v>1</v>
      </c>
      <c r="N25" s="18">
        <f t="shared" si="12"/>
        <v>86301.14</v>
      </c>
      <c r="O25" s="18">
        <f t="shared" si="12"/>
        <v>103747.2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200000000000003" customHeight="1" x14ac:dyDescent="0.3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26" t="str">
        <f>'CONTRACTACIO 1r TR 2024'!A28:Q28</f>
        <v>https://bcnroc.ajuntament.barcelona.cat/jspui/bitstream/11703/135210/3/GM_Pressupost2024.pdf#page=247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3">
      <c r="A31" s="151" t="s">
        <v>10</v>
      </c>
      <c r="B31" s="154" t="s">
        <v>17</v>
      </c>
      <c r="C31" s="155"/>
      <c r="D31" s="155"/>
      <c r="E31" s="155"/>
      <c r="F31" s="156"/>
      <c r="G31" s="25"/>
      <c r="H31" s="54"/>
      <c r="I31" s="54"/>
      <c r="J31" s="160" t="s">
        <v>15</v>
      </c>
      <c r="K31" s="161"/>
      <c r="L31" s="154" t="s">
        <v>16</v>
      </c>
      <c r="M31" s="155"/>
      <c r="N31" s="155"/>
      <c r="O31" s="155"/>
      <c r="P31" s="156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35">
      <c r="A32" s="152"/>
      <c r="B32" s="157"/>
      <c r="C32" s="158"/>
      <c r="D32" s="158"/>
      <c r="E32" s="158"/>
      <c r="F32" s="159"/>
      <c r="G32" s="25"/>
      <c r="J32" s="162"/>
      <c r="K32" s="163"/>
      <c r="L32" s="166"/>
      <c r="M32" s="167"/>
      <c r="N32" s="167"/>
      <c r="O32" s="167"/>
      <c r="P32" s="168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200000000000003" customHeight="1" thickBot="1" x14ac:dyDescent="0.35">
      <c r="A33" s="153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64"/>
      <c r="K33" s="165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4" customHeight="1" x14ac:dyDescent="0.3">
      <c r="A34" s="41" t="s">
        <v>25</v>
      </c>
      <c r="B34" s="9">
        <f t="shared" ref="B34:B43" si="13">B13+G13+L13+Q13+V13+AA13</f>
        <v>3</v>
      </c>
      <c r="C34" s="8">
        <f t="shared" ref="C34:C40" si="14">IF(B34,B34/$B$46,"")</f>
        <v>2.1582733812949641E-2</v>
      </c>
      <c r="D34" s="10">
        <f t="shared" ref="D34:D43" si="15">D13+I13+N13+S13+X13+AC13</f>
        <v>449163.5</v>
      </c>
      <c r="E34" s="11">
        <f t="shared" ref="E34:E43" si="16">E13+J13+O13+T13+Y13+AD13</f>
        <v>543487.82999999996</v>
      </c>
      <c r="F34" s="21">
        <f t="shared" ref="F34:F40" si="17">IF(E34,E34/$E$46,"")</f>
        <v>0.19474973208591381</v>
      </c>
      <c r="J34" s="149" t="s">
        <v>3</v>
      </c>
      <c r="K34" s="150"/>
      <c r="L34" s="57">
        <f>B25</f>
        <v>6</v>
      </c>
      <c r="M34" s="8">
        <f t="shared" ref="M34:M39" si="18">IF(L34,L34/$L$40,"")</f>
        <v>4.3165467625899283E-2</v>
      </c>
      <c r="N34" s="58">
        <f>D25</f>
        <v>509015.79999999993</v>
      </c>
      <c r="O34" s="58">
        <f>E25</f>
        <v>615909.11</v>
      </c>
      <c r="P34" s="59">
        <f t="shared" ref="P34:P39" si="19">IF(O34,O34/$O$40,"")</f>
        <v>0.22070068093663406</v>
      </c>
    </row>
    <row r="35" spans="1:33" s="25" customFormat="1" ht="30" customHeight="1" x14ac:dyDescent="0.3">
      <c r="A35" s="43" t="s">
        <v>18</v>
      </c>
      <c r="B35" s="12">
        <f t="shared" si="13"/>
        <v>1</v>
      </c>
      <c r="C35" s="8">
        <f t="shared" si="14"/>
        <v>7.1942446043165471E-3</v>
      </c>
      <c r="D35" s="13">
        <f t="shared" si="15"/>
        <v>462498.16</v>
      </c>
      <c r="E35" s="14">
        <f t="shared" si="16"/>
        <v>559622.77</v>
      </c>
      <c r="F35" s="21">
        <f t="shared" si="17"/>
        <v>0.20053141673232497</v>
      </c>
      <c r="J35" s="145" t="s">
        <v>1</v>
      </c>
      <c r="K35" s="146"/>
      <c r="L35" s="60">
        <f>G25</f>
        <v>100</v>
      </c>
      <c r="M35" s="8">
        <f t="shared" si="18"/>
        <v>0.71942446043165464</v>
      </c>
      <c r="N35" s="61">
        <f>I25</f>
        <v>1729742.99</v>
      </c>
      <c r="O35" s="61">
        <f>J25</f>
        <v>2071042.4200000002</v>
      </c>
      <c r="P35" s="59">
        <f t="shared" si="19"/>
        <v>0.74212325312521277</v>
      </c>
    </row>
    <row r="36" spans="1:33" s="25" customFormat="1" ht="30" customHeight="1" x14ac:dyDescent="0.3">
      <c r="A36" s="43" t="s">
        <v>19</v>
      </c>
      <c r="B36" s="12">
        <f t="shared" si="13"/>
        <v>2</v>
      </c>
      <c r="C36" s="8">
        <f t="shared" si="14"/>
        <v>1.4388489208633094E-2</v>
      </c>
      <c r="D36" s="13">
        <f t="shared" si="15"/>
        <v>93631.93</v>
      </c>
      <c r="E36" s="14">
        <f t="shared" si="16"/>
        <v>103680.43</v>
      </c>
      <c r="F36" s="21">
        <f t="shared" si="17"/>
        <v>3.7152140030536365E-2</v>
      </c>
      <c r="J36" s="145" t="s">
        <v>2</v>
      </c>
      <c r="K36" s="146"/>
      <c r="L36" s="60">
        <f>L25</f>
        <v>33</v>
      </c>
      <c r="M36" s="8">
        <f t="shared" si="18"/>
        <v>0.23741007194244604</v>
      </c>
      <c r="N36" s="61">
        <f>N25</f>
        <v>86301.14</v>
      </c>
      <c r="O36" s="61">
        <f>O25</f>
        <v>103747.2</v>
      </c>
      <c r="P36" s="59">
        <f t="shared" si="19"/>
        <v>3.7176065938153049E-2</v>
      </c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45" t="s">
        <v>34</v>
      </c>
      <c r="K37" s="146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45" t="s">
        <v>5</v>
      </c>
      <c r="K38" s="146"/>
      <c r="L38" s="60">
        <f>AA25</f>
        <v>0</v>
      </c>
      <c r="M38" s="8" t="str">
        <f t="shared" si="18"/>
        <v/>
      </c>
      <c r="N38" s="61">
        <f>AC25</f>
        <v>0</v>
      </c>
      <c r="O38" s="61">
        <f>AD25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1</v>
      </c>
      <c r="C39" s="8">
        <f t="shared" si="14"/>
        <v>7.1942446043165471E-3</v>
      </c>
      <c r="D39" s="13">
        <f t="shared" si="15"/>
        <v>825000</v>
      </c>
      <c r="E39" s="22">
        <f t="shared" si="16"/>
        <v>998250</v>
      </c>
      <c r="F39" s="21">
        <f t="shared" si="17"/>
        <v>0.35770611469766211</v>
      </c>
      <c r="G39" s="25"/>
      <c r="H39" s="25"/>
      <c r="I39" s="25"/>
      <c r="J39" s="145" t="s">
        <v>4</v>
      </c>
      <c r="K39" s="146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23">
        <f t="shared" si="16"/>
        <v>0</v>
      </c>
      <c r="F40" s="21" t="str">
        <f t="shared" si="17"/>
        <v/>
      </c>
      <c r="G40" s="25"/>
      <c r="H40" s="25"/>
      <c r="I40" s="25"/>
      <c r="J40" s="147" t="s">
        <v>0</v>
      </c>
      <c r="K40" s="148"/>
      <c r="L40" s="83">
        <f>SUM(L34:L39)</f>
        <v>139</v>
      </c>
      <c r="M40" s="17">
        <f>SUM(M34:M39)</f>
        <v>0.99999999999999989</v>
      </c>
      <c r="N40" s="84">
        <f>SUM(N34:N39)</f>
        <v>2325059.9300000002</v>
      </c>
      <c r="O40" s="85">
        <f>SUM(O34:O39)</f>
        <v>2790698.7300000004</v>
      </c>
      <c r="P40" s="86">
        <f>SUM(P34:P39)</f>
        <v>0.99999999999999989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69</v>
      </c>
      <c r="C41" s="8">
        <f>IF(B41,B41/$B$46,"")</f>
        <v>0.49640287769784175</v>
      </c>
      <c r="D41" s="13">
        <f t="shared" si="15"/>
        <v>447421.33</v>
      </c>
      <c r="E41" s="23">
        <f t="shared" si="16"/>
        <v>529205.01</v>
      </c>
      <c r="F41" s="21">
        <f>IF(E41,E41/$E$46,"")</f>
        <v>0.18963172352180058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3">
      <c r="A42" s="46" t="s">
        <v>32</v>
      </c>
      <c r="B42" s="12">
        <f t="shared" si="13"/>
        <v>63</v>
      </c>
      <c r="C42" s="8">
        <f>IF(B42,B42/$B$46,"")</f>
        <v>0.45323741007194246</v>
      </c>
      <c r="D42" s="13">
        <f t="shared" si="15"/>
        <v>47345.009999999995</v>
      </c>
      <c r="E42" s="14">
        <f t="shared" si="16"/>
        <v>56452.69</v>
      </c>
      <c r="F42" s="21">
        <f>IF(E42,E42/$E$46,"")</f>
        <v>2.0228872931762149E-2</v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3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3">
      <c r="A44" s="94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3">
      <c r="A45" s="94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35">
      <c r="A46" s="64" t="s">
        <v>0</v>
      </c>
      <c r="B46" s="16">
        <f>SUM(B34:B45)</f>
        <v>139</v>
      </c>
      <c r="C46" s="17">
        <f>SUM(C34:C45)</f>
        <v>1</v>
      </c>
      <c r="D46" s="18">
        <f>SUM(D34:D45)</f>
        <v>2325059.9299999997</v>
      </c>
      <c r="E46" s="18">
        <f>SUM(E34:E45)</f>
        <v>2790698.73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3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" customHeigh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1:21" s="25" customFormat="1" x14ac:dyDescent="0.3">
      <c r="B97" s="26"/>
      <c r="H97" s="26"/>
      <c r="N97" s="26"/>
    </row>
    <row r="98" spans="1:21" s="25" customFormat="1" x14ac:dyDescent="0.3">
      <c r="B98" s="26"/>
      <c r="H98" s="26"/>
      <c r="N98" s="26"/>
    </row>
    <row r="99" spans="1:21" s="25" customFormat="1" x14ac:dyDescent="0.3">
      <c r="B99" s="26"/>
      <c r="H99" s="26"/>
      <c r="N99" s="26"/>
    </row>
    <row r="100" spans="1:21" s="25" customFormat="1" x14ac:dyDescent="0.3">
      <c r="B100" s="26"/>
      <c r="H100" s="26"/>
      <c r="N100" s="26"/>
    </row>
    <row r="101" spans="1:21" s="25" customFormat="1" x14ac:dyDescent="0.3">
      <c r="B101" s="26"/>
      <c r="H101" s="26"/>
      <c r="N101" s="26"/>
    </row>
    <row r="102" spans="1:21" s="25" customFormat="1" x14ac:dyDescent="0.3">
      <c r="B102" s="26"/>
      <c r="H102" s="26"/>
      <c r="N102" s="26"/>
    </row>
    <row r="103" spans="1:21" s="25" customFormat="1" x14ac:dyDescent="0.3">
      <c r="B103" s="26"/>
      <c r="H103" s="26"/>
      <c r="N103" s="26"/>
    </row>
    <row r="104" spans="1:21" s="25" customFormat="1" x14ac:dyDescent="0.3">
      <c r="B104" s="26"/>
      <c r="H104" s="26"/>
      <c r="N104" s="26"/>
    </row>
    <row r="105" spans="1:21" s="25" customFormat="1" x14ac:dyDescent="0.3">
      <c r="B105" s="26"/>
      <c r="H105" s="26"/>
      <c r="N105" s="26"/>
    </row>
    <row r="106" spans="1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3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Peric dels pal·lots</cp:lastModifiedBy>
  <cp:lastPrinted>2020-02-14T09:12:43Z</cp:lastPrinted>
  <dcterms:created xsi:type="dcterms:W3CDTF">2016-02-03T12:33:15Z</dcterms:created>
  <dcterms:modified xsi:type="dcterms:W3CDTF">2024-10-18T08:32:10Z</dcterms:modified>
</cp:coreProperties>
</file>