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930" yWindow="-150" windowWidth="14400" windowHeight="1284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D44" i="4"/>
  <c r="B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F23" i="4"/>
  <c r="C23" i="4"/>
  <c r="AE23" i="1"/>
  <c r="AB23" i="1"/>
  <c r="Z23" i="1"/>
  <c r="W23" i="1"/>
  <c r="U23" i="1"/>
  <c r="R23" i="1"/>
  <c r="P23" i="1"/>
  <c r="M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I23" i="7"/>
  <c r="G23" i="7"/>
  <c r="B44" i="7" s="1"/>
  <c r="E23" i="7"/>
  <c r="D23" i="7"/>
  <c r="B23" i="7"/>
  <c r="E44" i="7"/>
  <c r="D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E34" i="7" s="1"/>
  <c r="O13" i="7"/>
  <c r="T13" i="7"/>
  <c r="Y13" i="7"/>
  <c r="Z13" i="7"/>
  <c r="AD13" i="7"/>
  <c r="AE13" i="7"/>
  <c r="E20" i="7"/>
  <c r="J20" i="7"/>
  <c r="O20" i="7"/>
  <c r="O25" i="7" s="1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E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L25" i="7" s="1"/>
  <c r="AA20" i="7"/>
  <c r="Q20" i="7"/>
  <c r="R20" i="7"/>
  <c r="V20" i="7"/>
  <c r="B21" i="7"/>
  <c r="C21" i="7"/>
  <c r="G21" i="7"/>
  <c r="L21" i="7"/>
  <c r="M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20" i="4" s="1"/>
  <c r="H16" i="4"/>
  <c r="H17" i="4"/>
  <c r="H21" i="4"/>
  <c r="E25" i="4"/>
  <c r="F20" i="4" s="1"/>
  <c r="F18" i="4"/>
  <c r="F13" i="4"/>
  <c r="F16" i="4"/>
  <c r="F17" i="4"/>
  <c r="F21" i="4"/>
  <c r="F24" i="4"/>
  <c r="D25" i="4"/>
  <c r="N34" i="4" s="1"/>
  <c r="B25" i="4"/>
  <c r="L34" i="4" s="1"/>
  <c r="C16" i="4"/>
  <c r="C17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3" i="1" s="1"/>
  <c r="K22" i="1"/>
  <c r="O25" i="1"/>
  <c r="O36" i="1" s="1"/>
  <c r="E25" i="1"/>
  <c r="F20" i="1" s="1"/>
  <c r="Y25" i="1"/>
  <c r="O38" i="1" s="1"/>
  <c r="I25" i="1"/>
  <c r="N35" i="1" s="1"/>
  <c r="N25" i="1"/>
  <c r="N36" i="1" s="1"/>
  <c r="D25" i="1"/>
  <c r="N34" i="1" s="1"/>
  <c r="X25" i="1"/>
  <c r="N38" i="1" s="1"/>
  <c r="G25" i="1"/>
  <c r="H15" i="1" s="1"/>
  <c r="H22" i="1"/>
  <c r="L25" i="1"/>
  <c r="M20" i="1" s="1"/>
  <c r="V25" i="1"/>
  <c r="L38" i="1" s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18" i="1"/>
  <c r="Z17" i="1"/>
  <c r="Z16" i="1"/>
  <c r="Z15" i="1"/>
  <c r="Z14" i="1"/>
  <c r="W24" i="1"/>
  <c r="W21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8" i="1"/>
  <c r="P17" i="1"/>
  <c r="P15" i="1"/>
  <c r="P14" i="1"/>
  <c r="M24" i="1"/>
  <c r="M21" i="1"/>
  <c r="M18" i="1"/>
  <c r="M17" i="1"/>
  <c r="M16" i="1"/>
  <c r="M15" i="1"/>
  <c r="M14" i="1"/>
  <c r="K24" i="1"/>
  <c r="K20" i="1"/>
  <c r="K18" i="1"/>
  <c r="K17" i="1"/>
  <c r="K16" i="1"/>
  <c r="K14" i="1"/>
  <c r="H21" i="1"/>
  <c r="H19" i="1"/>
  <c r="H17" i="1"/>
  <c r="C24" i="1"/>
  <c r="C21" i="1"/>
  <c r="C20" i="1"/>
  <c r="C19" i="1"/>
  <c r="C18" i="1"/>
  <c r="C17" i="1"/>
  <c r="C25" i="1" s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O34" i="1"/>
  <c r="F13" i="1"/>
  <c r="C13" i="1"/>
  <c r="K21" i="1"/>
  <c r="H16" i="1"/>
  <c r="H13" i="1"/>
  <c r="H14" i="1"/>
  <c r="H18" i="1"/>
  <c r="H24" i="1"/>
  <c r="U25" i="1"/>
  <c r="C42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B36" i="7"/>
  <c r="S25" i="7"/>
  <c r="N37" i="7"/>
  <c r="V25" i="7"/>
  <c r="D39" i="7"/>
  <c r="Y25" i="7"/>
  <c r="Z20" i="7"/>
  <c r="B34" i="7"/>
  <c r="P15" i="4"/>
  <c r="H18" i="4"/>
  <c r="H14" i="4"/>
  <c r="K14" i="4"/>
  <c r="K18" i="4"/>
  <c r="C15" i="4"/>
  <c r="F15" i="4"/>
  <c r="P14" i="4"/>
  <c r="P13" i="4"/>
  <c r="P18" i="4"/>
  <c r="H24" i="4"/>
  <c r="K24" i="4"/>
  <c r="C14" i="4"/>
  <c r="F14" i="4"/>
  <c r="K21" i="4"/>
  <c r="D42" i="7"/>
  <c r="W17" i="4"/>
  <c r="O38" i="4"/>
  <c r="E38" i="7"/>
  <c r="Z17" i="4"/>
  <c r="C18" i="4"/>
  <c r="C20" i="4"/>
  <c r="O34" i="4"/>
  <c r="M13" i="4"/>
  <c r="M25" i="4" s="1"/>
  <c r="W20" i="4"/>
  <c r="M20" i="4"/>
  <c r="B46" i="4"/>
  <c r="C41" i="4" s="1"/>
  <c r="O36" i="4"/>
  <c r="P20" i="4"/>
  <c r="L36" i="4"/>
  <c r="P18" i="7"/>
  <c r="F43" i="4"/>
  <c r="K22" i="7"/>
  <c r="Z14" i="7"/>
  <c r="B40" i="7"/>
  <c r="Q25" i="7"/>
  <c r="C24" i="7"/>
  <c r="B35" i="7"/>
  <c r="B37" i="7"/>
  <c r="E37" i="7"/>
  <c r="B39" i="7"/>
  <c r="M15" i="7"/>
  <c r="D38" i="7"/>
  <c r="E39" i="7"/>
  <c r="E35" i="7"/>
  <c r="B42" i="7"/>
  <c r="D45" i="7"/>
  <c r="E45" i="7"/>
  <c r="AA25" i="7"/>
  <c r="B45" i="7"/>
  <c r="D36" i="7"/>
  <c r="E36" i="7"/>
  <c r="D37" i="7"/>
  <c r="C35" i="1"/>
  <c r="B38" i="7"/>
  <c r="R17" i="7"/>
  <c r="D25" i="7"/>
  <c r="N34" i="7" s="1"/>
  <c r="G25" i="7"/>
  <c r="H13" i="7" s="1"/>
  <c r="H22" i="7"/>
  <c r="H21" i="7"/>
  <c r="F38" i="1"/>
  <c r="P17" i="7"/>
  <c r="P16" i="7"/>
  <c r="F37" i="4"/>
  <c r="Z16" i="7"/>
  <c r="P39" i="1"/>
  <c r="F37" i="1"/>
  <c r="M16" i="7"/>
  <c r="O40" i="5"/>
  <c r="P36" i="5"/>
  <c r="F43" i="1"/>
  <c r="F24" i="7"/>
  <c r="C22" i="7"/>
  <c r="C23" i="7"/>
  <c r="Z25" i="6"/>
  <c r="Z25" i="4"/>
  <c r="F25" i="6"/>
  <c r="F15" i="7"/>
  <c r="F22" i="7"/>
  <c r="P25" i="6"/>
  <c r="F42" i="1"/>
  <c r="F35" i="1"/>
  <c r="F39" i="1"/>
  <c r="C36" i="6"/>
  <c r="C41" i="6"/>
  <c r="C25" i="6"/>
  <c r="C39" i="5"/>
  <c r="C43" i="5"/>
  <c r="P39" i="5"/>
  <c r="P37" i="5"/>
  <c r="C25" i="5"/>
  <c r="AE25" i="5"/>
  <c r="C43" i="4"/>
  <c r="W25" i="4"/>
  <c r="C45" i="1"/>
  <c r="C37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5" i="4"/>
  <c r="K18" i="7"/>
  <c r="C38" i="4"/>
  <c r="C35" i="4"/>
  <c r="F38" i="4"/>
  <c r="F42" i="4"/>
  <c r="P21" i="7"/>
  <c r="F45" i="4"/>
  <c r="C45" i="4"/>
  <c r="K14" i="7"/>
  <c r="K16" i="7"/>
  <c r="AB20" i="7"/>
  <c r="AB17" i="7"/>
  <c r="C18" i="7"/>
  <c r="C14" i="7"/>
  <c r="C40" i="4"/>
  <c r="C39" i="4"/>
  <c r="C13" i="7"/>
  <c r="F39" i="4"/>
  <c r="R13" i="7"/>
  <c r="K21" i="7"/>
  <c r="M18" i="7"/>
  <c r="M13" i="7"/>
  <c r="P13" i="7"/>
  <c r="P15" i="7"/>
  <c r="P14" i="7"/>
  <c r="M14" i="7"/>
  <c r="L38" i="7"/>
  <c r="C42" i="7"/>
  <c r="H15" i="7"/>
  <c r="H16" i="7"/>
  <c r="H14" i="7"/>
  <c r="H18" i="7"/>
  <c r="H24" i="7"/>
  <c r="P37" i="1"/>
  <c r="F43" i="7"/>
  <c r="C38" i="7"/>
  <c r="C43" i="7"/>
  <c r="R25" i="7"/>
  <c r="U25" i="7"/>
  <c r="F46" i="6"/>
  <c r="M40" i="6"/>
  <c r="P40" i="6"/>
  <c r="C46" i="6"/>
  <c r="C46" i="5"/>
  <c r="F46" i="5"/>
  <c r="M40" i="5"/>
  <c r="P40" i="5"/>
  <c r="AB25" i="7"/>
  <c r="P37" i="4"/>
  <c r="P38" i="4"/>
  <c r="F38" i="7"/>
  <c r="M37" i="4"/>
  <c r="M38" i="4"/>
  <c r="F39" i="7"/>
  <c r="F35" i="7"/>
  <c r="F42" i="7"/>
  <c r="F45" i="7"/>
  <c r="F37" i="7"/>
  <c r="C37" i="7"/>
  <c r="C39" i="7"/>
  <c r="C35" i="7"/>
  <c r="C45" i="7"/>
  <c r="M37" i="7"/>
  <c r="M39" i="7"/>
  <c r="P39" i="7"/>
  <c r="P37" i="7"/>
  <c r="C19" i="4" l="1"/>
  <c r="C25" i="4"/>
  <c r="F19" i="4"/>
  <c r="F19" i="7"/>
  <c r="F20" i="7"/>
  <c r="E40" i="7"/>
  <c r="K19" i="4"/>
  <c r="K20" i="4"/>
  <c r="K15" i="4"/>
  <c r="C36" i="4"/>
  <c r="H15" i="4"/>
  <c r="L35" i="7"/>
  <c r="H13" i="4"/>
  <c r="H19" i="7"/>
  <c r="C34" i="4"/>
  <c r="C46" i="4" s="1"/>
  <c r="H23" i="4"/>
  <c r="C44" i="4"/>
  <c r="D46" i="4"/>
  <c r="E46" i="4"/>
  <c r="L35" i="4"/>
  <c r="L40" i="4" s="1"/>
  <c r="M36" i="4" s="1"/>
  <c r="K23" i="4"/>
  <c r="M19" i="7"/>
  <c r="M25" i="7" s="1"/>
  <c r="L36" i="7"/>
  <c r="M20" i="7"/>
  <c r="P25" i="4"/>
  <c r="N40" i="4"/>
  <c r="O40" i="4"/>
  <c r="H20" i="7"/>
  <c r="B41" i="7"/>
  <c r="F25" i="4"/>
  <c r="B25" i="7"/>
  <c r="C19" i="7" s="1"/>
  <c r="O36" i="7"/>
  <c r="P20" i="7"/>
  <c r="P19" i="1"/>
  <c r="N25" i="7"/>
  <c r="N36" i="7" s="1"/>
  <c r="D41" i="7"/>
  <c r="M19" i="1"/>
  <c r="M25" i="1" s="1"/>
  <c r="P25" i="1"/>
  <c r="H20" i="1"/>
  <c r="O35" i="1"/>
  <c r="K13" i="1"/>
  <c r="K15" i="1"/>
  <c r="W20" i="1"/>
  <c r="AC25" i="7"/>
  <c r="N38" i="7" s="1"/>
  <c r="Z20" i="1"/>
  <c r="E41" i="7"/>
  <c r="E46" i="7" s="1"/>
  <c r="F41" i="7" s="1"/>
  <c r="AD25" i="7"/>
  <c r="O38" i="7" s="1"/>
  <c r="Z19" i="1"/>
  <c r="B46" i="7"/>
  <c r="C41" i="7" s="1"/>
  <c r="F25" i="7"/>
  <c r="F25" i="1"/>
  <c r="I25" i="7"/>
  <c r="N35" i="7" s="1"/>
  <c r="H23" i="7"/>
  <c r="K19" i="1"/>
  <c r="W19" i="1"/>
  <c r="W25" i="1" s="1"/>
  <c r="D40" i="7"/>
  <c r="D46" i="1"/>
  <c r="N40" i="1"/>
  <c r="P19" i="7"/>
  <c r="O40" i="1"/>
  <c r="E46" i="1"/>
  <c r="F41" i="1" s="1"/>
  <c r="H23" i="1"/>
  <c r="B46" i="1"/>
  <c r="D34" i="7"/>
  <c r="D46" i="7" s="1"/>
  <c r="J25" i="7"/>
  <c r="L35" i="1"/>
  <c r="H25" i="4" l="1"/>
  <c r="K25" i="4"/>
  <c r="F44" i="4"/>
  <c r="F40" i="4"/>
  <c r="F36" i="4"/>
  <c r="H25" i="7"/>
  <c r="F41" i="4"/>
  <c r="F34" i="4"/>
  <c r="N40" i="7"/>
  <c r="P34" i="4"/>
  <c r="P36" i="4"/>
  <c r="P35" i="4"/>
  <c r="M34" i="4"/>
  <c r="M35" i="4"/>
  <c r="C20" i="7"/>
  <c r="C25" i="7" s="1"/>
  <c r="L34" i="7"/>
  <c r="L40" i="7" s="1"/>
  <c r="M35" i="7" s="1"/>
  <c r="P25" i="7"/>
  <c r="K25" i="1"/>
  <c r="H25" i="1"/>
  <c r="K19" i="7"/>
  <c r="K20" i="7"/>
  <c r="C40" i="7"/>
  <c r="Z25" i="1"/>
  <c r="AE20" i="7"/>
  <c r="AE19" i="7"/>
  <c r="C40" i="1"/>
  <c r="C41" i="1"/>
  <c r="C44" i="7"/>
  <c r="C34" i="7"/>
  <c r="C36" i="7"/>
  <c r="P35" i="1"/>
  <c r="P34" i="1"/>
  <c r="P36" i="1"/>
  <c r="P38" i="1"/>
  <c r="F36" i="7"/>
  <c r="F40" i="7"/>
  <c r="F36" i="1"/>
  <c r="F40" i="1"/>
  <c r="F34" i="1"/>
  <c r="F44" i="1"/>
  <c r="C36" i="1"/>
  <c r="C44" i="1"/>
  <c r="F34" i="7"/>
  <c r="F44" i="7"/>
  <c r="K15" i="7"/>
  <c r="K23" i="7"/>
  <c r="O35" i="7"/>
  <c r="O40" i="7" s="1"/>
  <c r="K13" i="7"/>
  <c r="C34" i="1"/>
  <c r="L40" i="1"/>
  <c r="M36" i="7" l="1"/>
  <c r="F46" i="4"/>
  <c r="M34" i="7"/>
  <c r="P40" i="4"/>
  <c r="M40" i="4"/>
  <c r="M38" i="7"/>
  <c r="AE25" i="7"/>
  <c r="C46" i="7"/>
  <c r="P40" i="1"/>
  <c r="M38" i="1"/>
  <c r="M34" i="1"/>
  <c r="P35" i="7"/>
  <c r="P34" i="7"/>
  <c r="P36" i="7"/>
  <c r="P38" i="7"/>
  <c r="F46" i="7"/>
  <c r="M35" i="1"/>
  <c r="M36" i="1"/>
  <c r="F46" i="1"/>
  <c r="C46" i="1"/>
  <c r="K25" i="7"/>
  <c r="M40" i="7" l="1"/>
  <c r="P40" i="7"/>
  <c r="M40" i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<sst xmlns="http://schemas.openxmlformats.org/spreadsheetml/2006/main" count="457" uniqueCount="62">
  <si>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</si>
  <si>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</si>
  <si>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</si>
  <si>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</si>
  <si>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</si>
  <si>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</si>
  <si>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</si>
  <si>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</si>
  <si>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</si>
  <si>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</si>
  <si>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</si>
  <si>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</si>
  <si>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</si>
  <si>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</si>
  <si>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</si>
  <si>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</si>
  <si>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</si>
  <si>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</si>
  <si>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</si>
  <si>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</si>
  <si>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</si>
  <si>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</si>
  <si>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</si>
  <si>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</si>
  <si>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</si>
  <si>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</si>
  <si>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</si>
  <si>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</si>
  <si>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</si>
  <si>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</si>
  <si>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</si>
  <si>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</si>
  <si>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</si>
  <si>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</si>
  <si>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</si>
  <si>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</si>
  <si>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</si>
  <si>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</si>
  <si>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</si>
  <si>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</si>
  <si>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</si>
  <si>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</si>
  <si>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</si>
  <si>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</si>
  <si>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</si>
  <si>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</si>
  <si>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</si>
  <si>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</si>
  <si>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</si>
  <si>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</si>
  <si>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</si>
  <si>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</si>
  <si>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</si>
  <si>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</si>
  <si>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</si>
  <si>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</si>
  <si>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</si>
  <si>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</si>
  <si>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</si>
  <si>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d'Educació de Barcelona (IMEB)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</si>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</sst>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0" borderId="0"/>
  </cellStyleXfs>
  <cellXfs count="177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1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rmal 4" xfId="60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46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768697.68</c:v>
                </c:pt>
                <c:pt idx="1">
                  <c:v>0</c:v>
                </c:pt>
                <c:pt idx="2">
                  <c:v>94829.48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1196686.8</c:v>
                </c:pt>
                <c:pt idx="7">
                  <c:v>261155.56</c:v>
                </c:pt>
                <c:pt idx="8">
                  <c:v>0</c:v>
                </c:pt>
                <c:pt idx="9">
                  <c:v>0</c:v>
                </c:pt>
                <c:pt idx="10">
                  <c:v>26745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6</c:v>
                </c:pt>
                <c:pt idx="1">
                  <c:v>61</c:v>
                </c:pt>
                <c:pt idx="2">
                  <c:v>19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1231099.44</c:v>
                </c:pt>
                <c:pt idx="1">
                  <c:v>1033245.92</c:v>
                </c:pt>
                <c:pt idx="2">
                  <c:v>61172.2</c:v>
                </c:pt>
                <c:pt idx="3">
                  <c:v>0</c:v>
                </c:pt>
                <c:pt idx="4">
                  <c:v>22596.959999999999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A27" sqref="A27:Q28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45439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59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11" t="s">
        <v>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</row>
    <row r="11" spans="1:31" ht="30" customHeight="1" thickBot="1" x14ac:dyDescent="0.3">
      <c r="A11" s="146" t="s">
        <v>10</v>
      </c>
      <c r="B11" s="114" t="s">
        <v>3</v>
      </c>
      <c r="C11" s="115"/>
      <c r="D11" s="115"/>
      <c r="E11" s="115"/>
      <c r="F11" s="116"/>
      <c r="G11" s="117" t="s">
        <v>1</v>
      </c>
      <c r="H11" s="118"/>
      <c r="I11" s="118"/>
      <c r="J11" s="118"/>
      <c r="K11" s="119"/>
      <c r="L11" s="132" t="s">
        <v>2</v>
      </c>
      <c r="M11" s="133"/>
      <c r="N11" s="133"/>
      <c r="O11" s="133"/>
      <c r="P11" s="133"/>
      <c r="Q11" s="120" t="s">
        <v>34</v>
      </c>
      <c r="R11" s="121"/>
      <c r="S11" s="121"/>
      <c r="T11" s="121"/>
      <c r="U11" s="122"/>
      <c r="V11" s="126" t="s">
        <v>5</v>
      </c>
      <c r="W11" s="127"/>
      <c r="X11" s="127"/>
      <c r="Y11" s="127"/>
      <c r="Z11" s="128"/>
      <c r="AA11" s="123" t="s">
        <v>4</v>
      </c>
      <c r="AB11" s="124"/>
      <c r="AC11" s="124"/>
      <c r="AD11" s="124"/>
      <c r="AE11" s="125"/>
    </row>
    <row r="12" spans="1:31" ht="39" customHeight="1" thickBot="1" x14ac:dyDescent="0.3">
      <c r="A12" s="147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5.7142857142857141E-2</v>
      </c>
      <c r="I13" s="4">
        <v>569787.34</v>
      </c>
      <c r="J13" s="5">
        <v>689442.68</v>
      </c>
      <c r="K13" s="21">
        <f t="shared" ref="K13:K24" si="3">IF(J13,J13/$J$25,"")</f>
        <v>0.8067266965694041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4</v>
      </c>
      <c r="H15" s="20">
        <f t="shared" si="2"/>
        <v>0.11428571428571428</v>
      </c>
      <c r="I15" s="6">
        <v>71822.210000000006</v>
      </c>
      <c r="J15" s="7">
        <v>85289.48</v>
      </c>
      <c r="K15" s="21">
        <f t="shared" si="3"/>
        <v>9.9798434951143808E-2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5.7142857142857141E-2</v>
      </c>
      <c r="I19" s="102">
        <v>611.46</v>
      </c>
      <c r="J19" s="103">
        <v>739.87</v>
      </c>
      <c r="K19" s="21">
        <f t="shared" si="3"/>
        <v>8.6573242171605186E-4</v>
      </c>
      <c r="L19" s="2">
        <v>2</v>
      </c>
      <c r="M19" s="20">
        <f t="shared" si="4"/>
        <v>0.25</v>
      </c>
      <c r="N19" s="6">
        <v>1286.5</v>
      </c>
      <c r="O19" s="7">
        <v>1556.67</v>
      </c>
      <c r="P19" s="21">
        <f t="shared" si="5"/>
        <v>6.9341397705769761E-2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>
        <v>1</v>
      </c>
      <c r="W19" s="20">
        <f t="shared" si="8"/>
        <v>0.5</v>
      </c>
      <c r="X19" s="6">
        <v>21096.959999999999</v>
      </c>
      <c r="Y19" s="7">
        <v>21096.959999999999</v>
      </c>
      <c r="Z19" s="21">
        <f t="shared" si="9"/>
        <v>0.93361938951080148</v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1</v>
      </c>
      <c r="C20" s="66">
        <f t="shared" si="0"/>
        <v>1</v>
      </c>
      <c r="D20" s="6">
        <v>2477.09</v>
      </c>
      <c r="E20" s="7">
        <v>2997.28</v>
      </c>
      <c r="F20" s="21">
        <f t="shared" si="1"/>
        <v>1</v>
      </c>
      <c r="G20" s="68">
        <v>12</v>
      </c>
      <c r="H20" s="66">
        <f t="shared" si="2"/>
        <v>0.34285714285714286</v>
      </c>
      <c r="I20" s="6">
        <v>52860.07</v>
      </c>
      <c r="J20" s="7">
        <v>61325.38</v>
      </c>
      <c r="K20" s="67">
        <f t="shared" si="3"/>
        <v>7.1757700325810109E-2</v>
      </c>
      <c r="L20" s="68">
        <v>6</v>
      </c>
      <c r="M20" s="66">
        <f t="shared" si="4"/>
        <v>0.75</v>
      </c>
      <c r="N20" s="6">
        <v>17266.68</v>
      </c>
      <c r="O20" s="7">
        <v>20892.690000000006</v>
      </c>
      <c r="P20" s="67">
        <f t="shared" si="5"/>
        <v>0.93065860229423014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0.5</v>
      </c>
      <c r="X20" s="6">
        <v>1500</v>
      </c>
      <c r="Y20" s="7">
        <v>1500</v>
      </c>
      <c r="Z20" s="67">
        <f t="shared" si="9"/>
        <v>6.6380610489198549E-2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15</v>
      </c>
      <c r="H23" s="20">
        <f t="shared" si="2"/>
        <v>0.42857142857142855</v>
      </c>
      <c r="I23" s="98">
        <v>17820</v>
      </c>
      <c r="J23" s="98">
        <v>17820</v>
      </c>
      <c r="K23" s="21">
        <f t="shared" si="3"/>
        <v>2.0851435731925938E-2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2477.09</v>
      </c>
      <c r="E25" s="18">
        <f t="shared" si="12"/>
        <v>2997.28</v>
      </c>
      <c r="F25" s="19">
        <f t="shared" si="12"/>
        <v>1</v>
      </c>
      <c r="G25" s="16">
        <f t="shared" si="12"/>
        <v>35</v>
      </c>
      <c r="H25" s="17">
        <f t="shared" si="12"/>
        <v>1</v>
      </c>
      <c r="I25" s="18">
        <f t="shared" si="12"/>
        <v>712901.07999999984</v>
      </c>
      <c r="J25" s="18">
        <f t="shared" si="12"/>
        <v>854617.41</v>
      </c>
      <c r="K25" s="19">
        <f t="shared" si="12"/>
        <v>1</v>
      </c>
      <c r="L25" s="16">
        <f t="shared" si="12"/>
        <v>8</v>
      </c>
      <c r="M25" s="17">
        <f t="shared" si="12"/>
        <v>1</v>
      </c>
      <c r="N25" s="18">
        <f t="shared" si="12"/>
        <v>18553.18</v>
      </c>
      <c r="O25" s="18">
        <f t="shared" si="12"/>
        <v>22449.360000000008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2</v>
      </c>
      <c r="W25" s="17">
        <f t="shared" si="12"/>
        <v>1</v>
      </c>
      <c r="X25" s="18">
        <f t="shared" si="12"/>
        <v>22596.959999999999</v>
      </c>
      <c r="Y25" s="18">
        <f t="shared" si="12"/>
        <v>22596.959999999999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52" t="s">
        <v>60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3" t="s">
        <v>61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8" t="s">
        <v>36</v>
      </c>
      <c r="B29" s="148"/>
      <c r="C29" s="148"/>
      <c r="D29" s="148"/>
      <c r="E29" s="148"/>
      <c r="F29" s="148"/>
      <c r="G29" s="148"/>
      <c r="H29" s="148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9" t="s">
        <v>10</v>
      </c>
      <c r="B31" s="134" t="s">
        <v>17</v>
      </c>
      <c r="C31" s="135"/>
      <c r="D31" s="135"/>
      <c r="E31" s="135"/>
      <c r="F31" s="136"/>
      <c r="G31" s="25"/>
      <c r="J31" s="140" t="s">
        <v>15</v>
      </c>
      <c r="K31" s="141"/>
      <c r="L31" s="134" t="s">
        <v>16</v>
      </c>
      <c r="M31" s="135"/>
      <c r="N31" s="135"/>
      <c r="O31" s="135"/>
      <c r="P31" s="136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30"/>
      <c r="B32" s="149"/>
      <c r="C32" s="150"/>
      <c r="D32" s="150"/>
      <c r="E32" s="150"/>
      <c r="F32" s="151"/>
      <c r="G32" s="25"/>
      <c r="J32" s="142"/>
      <c r="K32" s="143"/>
      <c r="L32" s="137"/>
      <c r="M32" s="138"/>
      <c r="N32" s="138"/>
      <c r="O32" s="138"/>
      <c r="P32" s="13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31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4"/>
      <c r="K33" s="145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2</v>
      </c>
      <c r="C34" s="8">
        <f t="shared" ref="C34:C43" si="14">IF(B34,B34/$B$46,"")</f>
        <v>4.3478260869565216E-2</v>
      </c>
      <c r="D34" s="10">
        <f t="shared" ref="D34:D45" si="15">D13+I13+N13+S13+AC13+X13</f>
        <v>569787.34</v>
      </c>
      <c r="E34" s="11">
        <f t="shared" ref="E34:E45" si="16">E13+J13+O13+T13+AD13+Y13</f>
        <v>689442.68</v>
      </c>
      <c r="F34" s="21">
        <f t="shared" ref="F34:F43" si="17">IF(E34,E34/$E$46,"")</f>
        <v>0.76378914383374108</v>
      </c>
      <c r="J34" s="109" t="s">
        <v>3</v>
      </c>
      <c r="K34" s="110"/>
      <c r="L34" s="57">
        <f>B25</f>
        <v>1</v>
      </c>
      <c r="M34" s="8">
        <f t="shared" ref="M34:M39" si="18">IF(L34,L34/$L$40,"")</f>
        <v>2.1739130434782608E-2</v>
      </c>
      <c r="N34" s="58">
        <f>D25</f>
        <v>2477.09</v>
      </c>
      <c r="O34" s="58">
        <f>E25</f>
        <v>2997.28</v>
      </c>
      <c r="P34" s="59">
        <f t="shared" ref="P34:P39" si="19">IF(O34,O34/$O$40,"")</f>
        <v>3.3204934818221519E-3</v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5" t="s">
        <v>1</v>
      </c>
      <c r="K35" s="106"/>
      <c r="L35" s="60">
        <f>G25</f>
        <v>35</v>
      </c>
      <c r="M35" s="8">
        <f t="shared" si="18"/>
        <v>0.76086956521739135</v>
      </c>
      <c r="N35" s="61">
        <f>I25</f>
        <v>712901.07999999984</v>
      </c>
      <c r="O35" s="61">
        <f>J25</f>
        <v>854617.41</v>
      </c>
      <c r="P35" s="59">
        <f t="shared" si="19"/>
        <v>0.94677558965352904</v>
      </c>
    </row>
    <row r="36" spans="1:33" ht="30" customHeight="1" x14ac:dyDescent="0.25">
      <c r="A36" s="43" t="s">
        <v>19</v>
      </c>
      <c r="B36" s="12">
        <f t="shared" si="13"/>
        <v>4</v>
      </c>
      <c r="C36" s="8">
        <f t="shared" si="14"/>
        <v>8.6956521739130432E-2</v>
      </c>
      <c r="D36" s="13">
        <f t="shared" si="15"/>
        <v>71822.210000000006</v>
      </c>
      <c r="E36" s="14">
        <f t="shared" si="16"/>
        <v>85289.48</v>
      </c>
      <c r="F36" s="21">
        <f t="shared" si="17"/>
        <v>9.4486722097368525E-2</v>
      </c>
      <c r="G36" s="25"/>
      <c r="J36" s="105" t="s">
        <v>2</v>
      </c>
      <c r="K36" s="106"/>
      <c r="L36" s="60">
        <f>L25</f>
        <v>8</v>
      </c>
      <c r="M36" s="8">
        <f t="shared" si="18"/>
        <v>0.17391304347826086</v>
      </c>
      <c r="N36" s="61">
        <f>N25</f>
        <v>18553.18</v>
      </c>
      <c r="O36" s="61">
        <f>O25</f>
        <v>22449.360000000008</v>
      </c>
      <c r="P36" s="59">
        <f t="shared" si="19"/>
        <v>2.487020016517608E-2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5" t="s">
        <v>34</v>
      </c>
      <c r="K37" s="10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5" t="s">
        <v>5</v>
      </c>
      <c r="K38" s="106"/>
      <c r="L38" s="60">
        <f>V25</f>
        <v>2</v>
      </c>
      <c r="M38" s="8">
        <f t="shared" si="18"/>
        <v>4.3478260869565216E-2</v>
      </c>
      <c r="N38" s="61">
        <f>X25</f>
        <v>22596.959999999999</v>
      </c>
      <c r="O38" s="61">
        <f>Y25</f>
        <v>22596.959999999999</v>
      </c>
      <c r="P38" s="59">
        <f t="shared" si="19"/>
        <v>2.5033716699472817E-2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5" t="s">
        <v>4</v>
      </c>
      <c r="K39" s="10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5</v>
      </c>
      <c r="C40" s="8">
        <f t="shared" si="14"/>
        <v>0.10869565217391304</v>
      </c>
      <c r="D40" s="13">
        <f t="shared" si="15"/>
        <v>22994.92</v>
      </c>
      <c r="E40" s="23">
        <f t="shared" si="16"/>
        <v>23393.5</v>
      </c>
      <c r="F40" s="21">
        <f t="shared" si="17"/>
        <v>2.5916152066876134E-2</v>
      </c>
      <c r="G40" s="25"/>
      <c r="J40" s="107" t="s">
        <v>0</v>
      </c>
      <c r="K40" s="108"/>
      <c r="L40" s="83">
        <f>SUM(L34:L39)</f>
        <v>46</v>
      </c>
      <c r="M40" s="17">
        <f>SUM(M34:M39)</f>
        <v>1</v>
      </c>
      <c r="N40" s="84">
        <f>SUM(N34:N39)</f>
        <v>756528.30999999982</v>
      </c>
      <c r="O40" s="85">
        <f>SUM(O34:O39)</f>
        <v>902661.01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20</v>
      </c>
      <c r="C41" s="8">
        <f t="shared" si="14"/>
        <v>0.43478260869565216</v>
      </c>
      <c r="D41" s="13">
        <f t="shared" si="15"/>
        <v>74103.839999999997</v>
      </c>
      <c r="E41" s="23">
        <f t="shared" si="16"/>
        <v>86715.35</v>
      </c>
      <c r="F41" s="21">
        <f t="shared" si="17"/>
        <v>9.6066351641797401E-2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13"/>
        <v>15</v>
      </c>
      <c r="C44" s="8">
        <f t="shared" ref="C44" si="20">IF(B44,B44/$B$46,"")</f>
        <v>0.32608695652173914</v>
      </c>
      <c r="D44" s="13">
        <f t="shared" si="15"/>
        <v>17820</v>
      </c>
      <c r="E44" s="14">
        <f t="shared" si="16"/>
        <v>17820</v>
      </c>
      <c r="F44" s="21">
        <f t="shared" ref="F44" si="21">IF(E44,E44/$E$46,"")</f>
        <v>1.9741630360216842E-2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46</v>
      </c>
      <c r="C46" s="17">
        <f>SUM(C34:C45)</f>
        <v>1</v>
      </c>
      <c r="D46" s="18">
        <f>SUM(D34:D45)</f>
        <v>756528.30999999994</v>
      </c>
      <c r="E46" s="18">
        <f>SUM(E34:E45)</f>
        <v>902661.01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B34" sqref="B34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45567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1" t="s">
        <v>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</row>
    <row r="11" spans="1:31" ht="30" customHeight="1" thickBot="1" x14ac:dyDescent="0.3">
      <c r="A11" s="146" t="s">
        <v>10</v>
      </c>
      <c r="B11" s="114" t="s">
        <v>3</v>
      </c>
      <c r="C11" s="115"/>
      <c r="D11" s="115"/>
      <c r="E11" s="115"/>
      <c r="F11" s="116"/>
      <c r="G11" s="117" t="s">
        <v>1</v>
      </c>
      <c r="H11" s="118"/>
      <c r="I11" s="118"/>
      <c r="J11" s="118"/>
      <c r="K11" s="119"/>
      <c r="L11" s="132" t="s">
        <v>2</v>
      </c>
      <c r="M11" s="133"/>
      <c r="N11" s="133"/>
      <c r="O11" s="133"/>
      <c r="P11" s="133"/>
      <c r="Q11" s="120" t="s">
        <v>34</v>
      </c>
      <c r="R11" s="121"/>
      <c r="S11" s="121"/>
      <c r="T11" s="121"/>
      <c r="U11" s="122"/>
      <c r="V11" s="126" t="s">
        <v>5</v>
      </c>
      <c r="W11" s="127"/>
      <c r="X11" s="127"/>
      <c r="Y11" s="127"/>
      <c r="Z11" s="128"/>
      <c r="AA11" s="123" t="s">
        <v>4</v>
      </c>
      <c r="AB11" s="124"/>
      <c r="AC11" s="124"/>
      <c r="AD11" s="124"/>
      <c r="AE11" s="125"/>
    </row>
    <row r="12" spans="1:31" ht="39" customHeight="1" thickBot="1" x14ac:dyDescent="0.3">
      <c r="A12" s="147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1" si="2">IF(G13,G13/$G$25,"")</f>
        <v>0.19230769230769232</v>
      </c>
      <c r="I13" s="4">
        <v>79255</v>
      </c>
      <c r="J13" s="5">
        <v>79255</v>
      </c>
      <c r="K13" s="21">
        <f t="shared" ref="K13:K21" si="3">IF(J13,J13/$J$25,"")</f>
        <v>0.44368617305266667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3.8461538461538464E-2</v>
      </c>
      <c r="I15" s="6">
        <v>9540</v>
      </c>
      <c r="J15" s="7">
        <v>9540</v>
      </c>
      <c r="K15" s="21">
        <f t="shared" si="3"/>
        <v>5.3406928154973693E-2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>
        <v>3</v>
      </c>
      <c r="C19" s="20">
        <f t="shared" si="0"/>
        <v>0.6</v>
      </c>
      <c r="D19" s="6">
        <v>949799.41</v>
      </c>
      <c r="E19" s="7">
        <v>1149257.3</v>
      </c>
      <c r="F19" s="21">
        <f t="shared" si="1"/>
        <v>0.93579942893350165</v>
      </c>
      <c r="G19" s="2">
        <v>2</v>
      </c>
      <c r="H19" s="20">
        <f t="shared" si="2"/>
        <v>7.6923076923076927E-2</v>
      </c>
      <c r="I19" s="6">
        <v>19864.46</v>
      </c>
      <c r="J19" s="7">
        <v>24036</v>
      </c>
      <c r="K19" s="21">
        <f t="shared" si="3"/>
        <v>0.13455858754014127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>
        <v>2</v>
      </c>
      <c r="C20" s="66">
        <f t="shared" si="0"/>
        <v>0.4</v>
      </c>
      <c r="D20" s="69">
        <v>65161.04</v>
      </c>
      <c r="E20" s="70">
        <v>78844.86</v>
      </c>
      <c r="F20" s="21">
        <f t="shared" si="1"/>
        <v>6.4200571066498235E-2</v>
      </c>
      <c r="G20" s="68">
        <v>13</v>
      </c>
      <c r="H20" s="66">
        <f t="shared" si="2"/>
        <v>0.5</v>
      </c>
      <c r="I20" s="69">
        <v>49687.05</v>
      </c>
      <c r="J20" s="70">
        <v>56872.51</v>
      </c>
      <c r="K20" s="21">
        <f t="shared" si="3"/>
        <v>0.31838428255377599</v>
      </c>
      <c r="L20" s="68">
        <v>11</v>
      </c>
      <c r="M20" s="66">
        <f t="shared" si="4"/>
        <v>1</v>
      </c>
      <c r="N20" s="69">
        <v>32023.98</v>
      </c>
      <c r="O20" s="70">
        <v>38722.839999999997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>
        <v>5</v>
      </c>
      <c r="H23" s="20">
        <f t="shared" si="13"/>
        <v>0.19230769230769232</v>
      </c>
      <c r="I23" s="104">
        <v>8925</v>
      </c>
      <c r="J23" s="104">
        <v>8925</v>
      </c>
      <c r="K23" s="21">
        <f t="shared" si="14"/>
        <v>4.9964028698442367E-2</v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5</v>
      </c>
      <c r="C25" s="17">
        <f t="shared" si="32"/>
        <v>1</v>
      </c>
      <c r="D25" s="18">
        <f t="shared" si="32"/>
        <v>1014960.4500000001</v>
      </c>
      <c r="E25" s="18">
        <f t="shared" si="32"/>
        <v>1228102.1600000001</v>
      </c>
      <c r="F25" s="19">
        <f t="shared" si="32"/>
        <v>0.99999999999999989</v>
      </c>
      <c r="G25" s="16">
        <f t="shared" si="32"/>
        <v>26</v>
      </c>
      <c r="H25" s="17">
        <f t="shared" si="32"/>
        <v>1</v>
      </c>
      <c r="I25" s="18">
        <f t="shared" si="32"/>
        <v>167271.51</v>
      </c>
      <c r="J25" s="18">
        <f t="shared" si="32"/>
        <v>178628.51</v>
      </c>
      <c r="K25" s="19">
        <f t="shared" si="32"/>
        <v>1</v>
      </c>
      <c r="L25" s="16">
        <f t="shared" si="32"/>
        <v>11</v>
      </c>
      <c r="M25" s="17">
        <f t="shared" si="32"/>
        <v>1</v>
      </c>
      <c r="N25" s="18">
        <f t="shared" si="32"/>
        <v>32023.98</v>
      </c>
      <c r="O25" s="18">
        <f t="shared" si="32"/>
        <v>38722.839999999997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25">
      <c r="B26" s="26"/>
      <c r="H26" s="26"/>
      <c r="N26" s="26"/>
    </row>
    <row r="27" spans="1:31" s="49" customFormat="1" ht="34.15" customHeight="1" x14ac:dyDescent="0.25">
      <c r="A27" s="15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3" t="str">
        <f>'CONTRACTACIO 1r TR 2024'!A28:Q28</f>
        <v>https://bcnroc.ajuntament.barcelona.cat/jspui/bitstream/11703/135210/3/GM_Pressupost2024.pdf#page=247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8" t="s">
        <v>36</v>
      </c>
      <c r="B29" s="148"/>
      <c r="C29" s="148"/>
      <c r="D29" s="148"/>
      <c r="E29" s="148"/>
      <c r="F29" s="148"/>
      <c r="G29" s="148"/>
      <c r="H29" s="148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9" t="s">
        <v>10</v>
      </c>
      <c r="B31" s="134" t="s">
        <v>17</v>
      </c>
      <c r="C31" s="135"/>
      <c r="D31" s="135"/>
      <c r="E31" s="135"/>
      <c r="F31" s="136"/>
      <c r="G31" s="25"/>
      <c r="J31" s="140" t="s">
        <v>15</v>
      </c>
      <c r="K31" s="141"/>
      <c r="L31" s="134" t="s">
        <v>16</v>
      </c>
      <c r="M31" s="135"/>
      <c r="N31" s="135"/>
      <c r="O31" s="135"/>
      <c r="P31" s="136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30"/>
      <c r="B32" s="137"/>
      <c r="C32" s="138"/>
      <c r="D32" s="138"/>
      <c r="E32" s="138"/>
      <c r="F32" s="139"/>
      <c r="G32" s="25"/>
      <c r="J32" s="142"/>
      <c r="K32" s="143"/>
      <c r="L32" s="137"/>
      <c r="M32" s="138"/>
      <c r="N32" s="138"/>
      <c r="O32" s="138"/>
      <c r="P32" s="13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31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4"/>
      <c r="K33" s="145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5</v>
      </c>
      <c r="C34" s="8">
        <f t="shared" ref="C34:C45" si="34">IF(B34,B34/$B$46,"")</f>
        <v>0.11904761904761904</v>
      </c>
      <c r="D34" s="10">
        <f t="shared" ref="D34:D45" si="35">D13+I13+N13+S13+AC13+X13</f>
        <v>79255</v>
      </c>
      <c r="E34" s="11">
        <f t="shared" ref="E34:E45" si="36">E13+J13+O13+T13+AD13+Y13</f>
        <v>79255</v>
      </c>
      <c r="F34" s="21">
        <f t="shared" ref="F34:F42" si="37">IF(E34,E34/$E$46,"")</f>
        <v>5.4830542422633848E-2</v>
      </c>
      <c r="J34" s="109" t="s">
        <v>3</v>
      </c>
      <c r="K34" s="110"/>
      <c r="L34" s="57">
        <f>B25</f>
        <v>5</v>
      </c>
      <c r="M34" s="8">
        <f t="shared" ref="M34:M39" si="38">IF(L34,L34/$L$40,"")</f>
        <v>0.11904761904761904</v>
      </c>
      <c r="N34" s="58">
        <f>D25</f>
        <v>1014960.4500000001</v>
      </c>
      <c r="O34" s="58">
        <f>E25</f>
        <v>1228102.1600000001</v>
      </c>
      <c r="P34" s="59">
        <f t="shared" ref="P34:P39" si="39">IF(O34,O34/$O$40,"")</f>
        <v>0.84963103379229399</v>
      </c>
    </row>
    <row r="35" spans="1:33" s="25" customFormat="1" ht="30" customHeight="1" x14ac:dyDescent="0.2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5" t="s">
        <v>1</v>
      </c>
      <c r="K35" s="106"/>
      <c r="L35" s="60">
        <f>G25</f>
        <v>26</v>
      </c>
      <c r="M35" s="8">
        <f t="shared" si="38"/>
        <v>0.61904761904761907</v>
      </c>
      <c r="N35" s="61">
        <f>I25</f>
        <v>167271.51</v>
      </c>
      <c r="O35" s="61">
        <f>J25</f>
        <v>178628.51</v>
      </c>
      <c r="P35" s="59">
        <f t="shared" si="39"/>
        <v>0.12357956085353446</v>
      </c>
    </row>
    <row r="36" spans="1:33" ht="30" customHeight="1" x14ac:dyDescent="0.25">
      <c r="A36" s="43" t="s">
        <v>19</v>
      </c>
      <c r="B36" s="12">
        <f t="shared" si="33"/>
        <v>1</v>
      </c>
      <c r="C36" s="8">
        <f t="shared" si="34"/>
        <v>2.3809523809523808E-2</v>
      </c>
      <c r="D36" s="13">
        <f t="shared" si="35"/>
        <v>9540</v>
      </c>
      <c r="E36" s="14">
        <f t="shared" si="36"/>
        <v>9540</v>
      </c>
      <c r="F36" s="21">
        <f t="shared" si="37"/>
        <v>6.6000047279279155E-3</v>
      </c>
      <c r="G36" s="25"/>
      <c r="J36" s="105" t="s">
        <v>2</v>
      </c>
      <c r="K36" s="106"/>
      <c r="L36" s="60">
        <f>L25</f>
        <v>11</v>
      </c>
      <c r="M36" s="8">
        <f t="shared" si="38"/>
        <v>0.26190476190476192</v>
      </c>
      <c r="N36" s="61">
        <f>N25</f>
        <v>32023.98</v>
      </c>
      <c r="O36" s="61">
        <f>O25</f>
        <v>38722.839999999997</v>
      </c>
      <c r="P36" s="59">
        <f t="shared" si="39"/>
        <v>2.67894053541715E-2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5" t="s">
        <v>34</v>
      </c>
      <c r="K37" s="106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5" t="s">
        <v>5</v>
      </c>
      <c r="K38" s="106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5" t="s">
        <v>4</v>
      </c>
      <c r="K39" s="106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5</v>
      </c>
      <c r="C40" s="8">
        <f t="shared" si="34"/>
        <v>0.11904761904761904</v>
      </c>
      <c r="D40" s="13">
        <f t="shared" si="35"/>
        <v>969663.87</v>
      </c>
      <c r="E40" s="23">
        <f t="shared" si="36"/>
        <v>1173293.3</v>
      </c>
      <c r="F40" s="21">
        <f t="shared" si="37"/>
        <v>0.81171292738429202</v>
      </c>
      <c r="G40" s="25"/>
      <c r="J40" s="107" t="s">
        <v>0</v>
      </c>
      <c r="K40" s="108"/>
      <c r="L40" s="83">
        <f>SUM(L34:L39)</f>
        <v>42</v>
      </c>
      <c r="M40" s="17">
        <f>SUM(M34:M39)</f>
        <v>1</v>
      </c>
      <c r="N40" s="84">
        <f>SUM(N34:N39)</f>
        <v>1214255.94</v>
      </c>
      <c r="O40" s="85">
        <f>SUM(O34:O39)</f>
        <v>1445453.5100000002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26</v>
      </c>
      <c r="C41" s="8">
        <f t="shared" si="34"/>
        <v>0.61904761904761907</v>
      </c>
      <c r="D41" s="13">
        <f t="shared" si="35"/>
        <v>146872.07</v>
      </c>
      <c r="E41" s="23">
        <f t="shared" si="36"/>
        <v>174440.21</v>
      </c>
      <c r="F41" s="21">
        <f t="shared" si="37"/>
        <v>0.12068199274011931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3"/>
        <v>5</v>
      </c>
      <c r="C44" s="8">
        <f t="shared" si="34"/>
        <v>0.11904761904761904</v>
      </c>
      <c r="D44" s="13">
        <f t="shared" si="35"/>
        <v>8925</v>
      </c>
      <c r="E44" s="14">
        <f t="shared" si="36"/>
        <v>8925</v>
      </c>
      <c r="F44" s="21">
        <f>IF(E44,E44/$E$46,"")</f>
        <v>6.1745327250269013E-3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42</v>
      </c>
      <c r="C46" s="17">
        <f>SUM(C34:C45)</f>
        <v>1</v>
      </c>
      <c r="D46" s="18">
        <f>SUM(D34:D45)</f>
        <v>1214255.9400000002</v>
      </c>
      <c r="E46" s="18">
        <f>SUM(E34:E45)</f>
        <v>1445453.51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1" t="s">
        <v>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</row>
    <row r="11" spans="1:31" ht="30" customHeight="1" thickBot="1" x14ac:dyDescent="0.3">
      <c r="A11" s="146" t="s">
        <v>10</v>
      </c>
      <c r="B11" s="114" t="s">
        <v>3</v>
      </c>
      <c r="C11" s="115"/>
      <c r="D11" s="115"/>
      <c r="E11" s="115"/>
      <c r="F11" s="116"/>
      <c r="G11" s="117" t="s">
        <v>1</v>
      </c>
      <c r="H11" s="118"/>
      <c r="I11" s="118"/>
      <c r="J11" s="118"/>
      <c r="K11" s="119"/>
      <c r="L11" s="132" t="s">
        <v>2</v>
      </c>
      <c r="M11" s="133"/>
      <c r="N11" s="133"/>
      <c r="O11" s="133"/>
      <c r="P11" s="133"/>
      <c r="Q11" s="120" t="s">
        <v>34</v>
      </c>
      <c r="R11" s="121"/>
      <c r="S11" s="121"/>
      <c r="T11" s="121"/>
      <c r="U11" s="122"/>
      <c r="V11" s="126" t="s">
        <v>5</v>
      </c>
      <c r="W11" s="127"/>
      <c r="X11" s="127"/>
      <c r="Y11" s="127"/>
      <c r="Z11" s="128"/>
      <c r="AA11" s="123" t="s">
        <v>4</v>
      </c>
      <c r="AB11" s="124"/>
      <c r="AC11" s="124"/>
      <c r="AD11" s="124"/>
      <c r="AE11" s="125"/>
    </row>
    <row r="12" spans="1:31" ht="39" customHeight="1" thickBot="1" x14ac:dyDescent="0.3">
      <c r="A12" s="147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5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3" t="str">
        <f>'CONTRACTACIO 1r TR 2024'!A28:Q28</f>
        <v>https://bcnroc.ajuntament.barcelona.cat/jspui/bitstream/11703/135210/3/GM_Pressupost2024.pdf#page=247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8" t="s">
        <v>36</v>
      </c>
      <c r="B29" s="148"/>
      <c r="C29" s="148"/>
      <c r="D29" s="148"/>
      <c r="E29" s="148"/>
      <c r="F29" s="148"/>
      <c r="G29" s="148"/>
      <c r="H29" s="148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9" t="s">
        <v>10</v>
      </c>
      <c r="B31" s="134" t="s">
        <v>17</v>
      </c>
      <c r="C31" s="135"/>
      <c r="D31" s="135"/>
      <c r="E31" s="135"/>
      <c r="F31" s="136"/>
      <c r="G31" s="25"/>
      <c r="J31" s="140" t="s">
        <v>15</v>
      </c>
      <c r="K31" s="141"/>
      <c r="L31" s="134" t="s">
        <v>16</v>
      </c>
      <c r="M31" s="135"/>
      <c r="N31" s="135"/>
      <c r="O31" s="135"/>
      <c r="P31" s="136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30"/>
      <c r="B32" s="149"/>
      <c r="C32" s="150"/>
      <c r="D32" s="150"/>
      <c r="E32" s="150"/>
      <c r="F32" s="151"/>
      <c r="G32" s="25"/>
      <c r="J32" s="142"/>
      <c r="K32" s="143"/>
      <c r="L32" s="137"/>
      <c r="M32" s="138"/>
      <c r="N32" s="138"/>
      <c r="O32" s="138"/>
      <c r="P32" s="13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31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4"/>
      <c r="K33" s="145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9" t="s">
        <v>3</v>
      </c>
      <c r="K34" s="110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2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5" t="s">
        <v>1</v>
      </c>
      <c r="K35" s="106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2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5" t="s">
        <v>2</v>
      </c>
      <c r="K36" s="106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5" t="s">
        <v>34</v>
      </c>
      <c r="K37" s="106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5" t="s">
        <v>5</v>
      </c>
      <c r="K38" s="106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5" t="s">
        <v>4</v>
      </c>
      <c r="K39" s="106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7" t="s">
        <v>0</v>
      </c>
      <c r="K40" s="10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1" t="s">
        <v>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</row>
    <row r="11" spans="1:31" ht="30" customHeight="1" thickBot="1" x14ac:dyDescent="0.3">
      <c r="A11" s="146" t="s">
        <v>10</v>
      </c>
      <c r="B11" s="114" t="s">
        <v>3</v>
      </c>
      <c r="C11" s="115"/>
      <c r="D11" s="115"/>
      <c r="E11" s="115"/>
      <c r="F11" s="116"/>
      <c r="G11" s="117" t="s">
        <v>1</v>
      </c>
      <c r="H11" s="118"/>
      <c r="I11" s="118"/>
      <c r="J11" s="118"/>
      <c r="K11" s="119"/>
      <c r="L11" s="132" t="s">
        <v>2</v>
      </c>
      <c r="M11" s="133"/>
      <c r="N11" s="133"/>
      <c r="O11" s="133"/>
      <c r="P11" s="133"/>
      <c r="Q11" s="120" t="s">
        <v>34</v>
      </c>
      <c r="R11" s="121"/>
      <c r="S11" s="121"/>
      <c r="T11" s="121"/>
      <c r="U11" s="122"/>
      <c r="V11" s="126" t="s">
        <v>5</v>
      </c>
      <c r="W11" s="127"/>
      <c r="X11" s="127"/>
      <c r="Y11" s="127"/>
      <c r="Z11" s="128"/>
      <c r="AA11" s="123" t="s">
        <v>4</v>
      </c>
      <c r="AB11" s="124"/>
      <c r="AC11" s="124"/>
      <c r="AD11" s="124"/>
      <c r="AE11" s="125"/>
    </row>
    <row r="12" spans="1:31" ht="39" customHeight="1" thickBot="1" x14ac:dyDescent="0.3">
      <c r="A12" s="147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15" customHeight="1" x14ac:dyDescent="0.25">
      <c r="A27" s="15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3" t="str">
        <f>'CONTRACTACIO 1r TR 2024'!A28:Q28</f>
        <v>https://bcnroc.ajuntament.barcelona.cat/jspui/bitstream/11703/135210/3/GM_Pressupost2024.pdf#page=247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8" t="s">
        <v>36</v>
      </c>
      <c r="B29" s="148"/>
      <c r="C29" s="148"/>
      <c r="D29" s="148"/>
      <c r="E29" s="148"/>
      <c r="F29" s="148"/>
      <c r="G29" s="148"/>
      <c r="H29" s="148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9" t="s">
        <v>10</v>
      </c>
      <c r="B31" s="134" t="s">
        <v>17</v>
      </c>
      <c r="C31" s="135"/>
      <c r="D31" s="135"/>
      <c r="E31" s="135"/>
      <c r="F31" s="136"/>
      <c r="G31" s="25"/>
      <c r="J31" s="140" t="s">
        <v>15</v>
      </c>
      <c r="K31" s="141"/>
      <c r="L31" s="134" t="s">
        <v>16</v>
      </c>
      <c r="M31" s="135"/>
      <c r="N31" s="135"/>
      <c r="O31" s="135"/>
      <c r="P31" s="136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30"/>
      <c r="B32" s="149"/>
      <c r="C32" s="150"/>
      <c r="D32" s="150"/>
      <c r="E32" s="150"/>
      <c r="F32" s="151"/>
      <c r="G32" s="25"/>
      <c r="J32" s="142"/>
      <c r="K32" s="143"/>
      <c r="L32" s="137"/>
      <c r="M32" s="138"/>
      <c r="N32" s="138"/>
      <c r="O32" s="138"/>
      <c r="P32" s="13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31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4"/>
      <c r="K33" s="145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9" t="s">
        <v>3</v>
      </c>
      <c r="K34" s="110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5" t="s">
        <v>1</v>
      </c>
      <c r="K35" s="106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5" t="s">
        <v>2</v>
      </c>
      <c r="K36" s="106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5" t="s">
        <v>34</v>
      </c>
      <c r="K37" s="106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5" t="s">
        <v>5</v>
      </c>
      <c r="K38" s="106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5" t="s">
        <v>4</v>
      </c>
      <c r="K39" s="106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7" t="s">
        <v>0</v>
      </c>
      <c r="K40" s="108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4" t="s">
        <v>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</row>
    <row r="11" spans="1:31" ht="30" customHeight="1" thickBot="1" x14ac:dyDescent="0.3">
      <c r="A11" s="157" t="s">
        <v>10</v>
      </c>
      <c r="B11" s="114" t="s">
        <v>3</v>
      </c>
      <c r="C11" s="115"/>
      <c r="D11" s="115"/>
      <c r="E11" s="115"/>
      <c r="F11" s="116"/>
      <c r="G11" s="117" t="s">
        <v>1</v>
      </c>
      <c r="H11" s="118"/>
      <c r="I11" s="118"/>
      <c r="J11" s="118"/>
      <c r="K11" s="119"/>
      <c r="L11" s="132" t="s">
        <v>2</v>
      </c>
      <c r="M11" s="133"/>
      <c r="N11" s="133"/>
      <c r="O11" s="133"/>
      <c r="P11" s="133"/>
      <c r="Q11" s="120" t="s">
        <v>34</v>
      </c>
      <c r="R11" s="121"/>
      <c r="S11" s="121"/>
      <c r="T11" s="121"/>
      <c r="U11" s="122"/>
      <c r="V11" s="123" t="s">
        <v>4</v>
      </c>
      <c r="W11" s="124"/>
      <c r="X11" s="124"/>
      <c r="Y11" s="124"/>
      <c r="Z11" s="125"/>
      <c r="AA11" s="126" t="s">
        <v>5</v>
      </c>
      <c r="AB11" s="127"/>
      <c r="AC11" s="127"/>
      <c r="AD11" s="127"/>
      <c r="AE11" s="128"/>
    </row>
    <row r="12" spans="1:31" ht="39" customHeight="1" thickBot="1" x14ac:dyDescent="0.3">
      <c r="A12" s="158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7</v>
      </c>
      <c r="H13" s="20">
        <f t="shared" ref="H13:H24" si="2">IF(G13,G13/$G$25,"")</f>
        <v>0.11475409836065574</v>
      </c>
      <c r="I13" s="10">
        <f>'CONTRACTACIO 1r TR 2024'!I13+'CONTRACTACIO 2n TR 2024'!I13+'CONTRACTACIO 3r TR 2024'!I13+'CONTRACTACIO 4t TR 2024'!I13</f>
        <v>649042.34</v>
      </c>
      <c r="J13" s="10">
        <f>'CONTRACTACIO 1r TR 2024'!J13+'CONTRACTACIO 2n TR 2024'!J13+'CONTRACTACIO 3r TR 2024'!J13+'CONTRACTACIO 4t TR 2024'!J13</f>
        <v>768697.68</v>
      </c>
      <c r="K13" s="21">
        <f t="shared" ref="K13:K24" si="3">IF(J13,J13/$J$25,"")</f>
        <v>0.7439639151926194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5</v>
      </c>
      <c r="H15" s="20">
        <f t="shared" si="2"/>
        <v>8.1967213114754092E-2</v>
      </c>
      <c r="I15" s="13">
        <f>'CONTRACTACIO 1r TR 2024'!I15+'CONTRACTACIO 2n TR 2024'!I15+'CONTRACTACIO 3r TR 2024'!I15+'CONTRACTACIO 4t TR 2024'!I15</f>
        <v>81362.210000000006</v>
      </c>
      <c r="J15" s="13">
        <f>'CONTRACTACIO 1r TR 2024'!J15+'CONTRACTACIO 2n TR 2024'!J15+'CONTRACTACIO 3r TR 2024'!J15+'CONTRACTACIO 4t TR 2024'!J15</f>
        <v>94829.48</v>
      </c>
      <c r="K15" s="21">
        <f t="shared" si="3"/>
        <v>9.1778228362130856E-2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3</v>
      </c>
      <c r="C19" s="20">
        <f t="shared" si="0"/>
        <v>0.5</v>
      </c>
      <c r="D19" s="13">
        <f>'CONTRACTACIO 1r TR 2024'!D19+'CONTRACTACIO 2n TR 2024'!D19+'CONTRACTACIO 3r TR 2024'!D19+'CONTRACTACIO 4t TR 2024'!D19</f>
        <v>949799.41</v>
      </c>
      <c r="E19" s="13">
        <f>'CONTRACTACIO 1r TR 2024'!E19+'CONTRACTACIO 2n TR 2024'!E19+'CONTRACTACIO 3r TR 2024'!E19+'CONTRACTACIO 4t TR 2024'!E19</f>
        <v>1149257.3</v>
      </c>
      <c r="F19" s="21">
        <f t="shared" si="1"/>
        <v>0.93352109720722487</v>
      </c>
      <c r="G19" s="9">
        <f>'CONTRACTACIO 1r TR 2024'!G19+'CONTRACTACIO 2n TR 2024'!G19+'CONTRACTACIO 3r TR 2024'!G19+'CONTRACTACIO 4t TR 2024'!G19</f>
        <v>4</v>
      </c>
      <c r="H19" s="20">
        <f t="shared" si="2"/>
        <v>6.5573770491803282E-2</v>
      </c>
      <c r="I19" s="13">
        <f>'CONTRACTACIO 1r TR 2024'!I19+'CONTRACTACIO 2n TR 2024'!I19+'CONTRACTACIO 3r TR 2024'!I19+'CONTRACTACIO 4t TR 2024'!I19</f>
        <v>20475.919999999998</v>
      </c>
      <c r="J19" s="13">
        <f>'CONTRACTACIO 1r TR 2024'!J19+'CONTRACTACIO 2n TR 2024'!J19+'CONTRACTACIO 3r TR 2024'!J19+'CONTRACTACIO 4t TR 2024'!J19</f>
        <v>24775.87</v>
      </c>
      <c r="K19" s="21">
        <f t="shared" si="3"/>
        <v>2.3978676828455319E-2</v>
      </c>
      <c r="L19" s="9">
        <f>'CONTRACTACIO 1r TR 2024'!L19+'CONTRACTACIO 2n TR 2024'!L19+'CONTRACTACIO 3r TR 2024'!L19+'CONTRACTACIO 4t TR 2024'!L19</f>
        <v>2</v>
      </c>
      <c r="M19" s="20">
        <f t="shared" si="4"/>
        <v>0.10526315789473684</v>
      </c>
      <c r="N19" s="13">
        <f>'CONTRACTACIO 1r TR 2024'!N19+'CONTRACTACIO 2n TR 2024'!N19+'CONTRACTACIO 3r TR 2024'!N19+'CONTRACTACIO 4t TR 2024'!N19</f>
        <v>1286.5</v>
      </c>
      <c r="O19" s="13">
        <f>'CONTRACTACIO 1r TR 2024'!O19+'CONTRACTACIO 2n TR 2024'!O19+'CONTRACTACIO 3r TR 2024'!O19+'CONTRACTACIO 4t TR 2024'!O19</f>
        <v>1556.67</v>
      </c>
      <c r="P19" s="21">
        <f t="shared" si="5"/>
        <v>2.5447343728033325E-2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1</v>
      </c>
      <c r="AB19" s="20">
        <f t="shared" si="10"/>
        <v>0.5</v>
      </c>
      <c r="AC19" s="13">
        <f>'CONTRACTACIO 1r TR 2024'!X19+'CONTRACTACIO 2n TR 2024'!X19+'CONTRACTACIO 3r TR 2024'!X19+'CONTRACTACIO 4t TR 2024'!X19</f>
        <v>21096.959999999999</v>
      </c>
      <c r="AD19" s="13">
        <f>'CONTRACTACIO 1r TR 2024'!Y19+'CONTRACTACIO 2n TR 2024'!Y19+'CONTRACTACIO 3r TR 2024'!Y19+'CONTRACTACIO 4t TR 2024'!Y19</f>
        <v>21096.959999999999</v>
      </c>
      <c r="AE19" s="21">
        <f t="shared" si="11"/>
        <v>0.93361938951080148</v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3</v>
      </c>
      <c r="C20" s="20">
        <f t="shared" si="0"/>
        <v>0.5</v>
      </c>
      <c r="D20" s="13">
        <f>'CONTRACTACIO 1r TR 2024'!D20+'CONTRACTACIO 2n TR 2024'!D20+'CONTRACTACIO 3r TR 2024'!D20+'CONTRACTACIO 4t TR 2024'!D20</f>
        <v>67638.13</v>
      </c>
      <c r="E20" s="13">
        <f>'CONTRACTACIO 1r TR 2024'!E20+'CONTRACTACIO 2n TR 2024'!E20+'CONTRACTACIO 3r TR 2024'!E20+'CONTRACTACIO 4t TR 2024'!E20</f>
        <v>81842.14</v>
      </c>
      <c r="F20" s="21">
        <f t="shared" si="1"/>
        <v>6.6478902792775213E-2</v>
      </c>
      <c r="G20" s="9">
        <f>'CONTRACTACIO 1r TR 2024'!G20+'CONTRACTACIO 2n TR 2024'!G20+'CONTRACTACIO 3r TR 2024'!G20+'CONTRACTACIO 4t TR 2024'!G20</f>
        <v>25</v>
      </c>
      <c r="H20" s="20">
        <f t="shared" si="2"/>
        <v>0.4098360655737705</v>
      </c>
      <c r="I20" s="13">
        <f>'CONTRACTACIO 1r TR 2024'!I20+'CONTRACTACIO 2n TR 2024'!I20+'CONTRACTACIO 3r TR 2024'!I20+'CONTRACTACIO 4t TR 2024'!I20</f>
        <v>102547.12</v>
      </c>
      <c r="J20" s="13">
        <f>'CONTRACTACIO 1r TR 2024'!J20+'CONTRACTACIO 2n TR 2024'!J20+'CONTRACTACIO 3r TR 2024'!J20+'CONTRACTACIO 4t TR 2024'!J20</f>
        <v>118197.89</v>
      </c>
      <c r="K20" s="21">
        <f t="shared" si="3"/>
        <v>0.11439473189499746</v>
      </c>
      <c r="L20" s="9">
        <f>'CONTRACTACIO 1r TR 2024'!L20+'CONTRACTACIO 2n TR 2024'!L20+'CONTRACTACIO 3r TR 2024'!L20+'CONTRACTACIO 4t TR 2024'!L20</f>
        <v>17</v>
      </c>
      <c r="M20" s="20">
        <f t="shared" si="4"/>
        <v>0.89473684210526316</v>
      </c>
      <c r="N20" s="13">
        <f>'CONTRACTACIO 1r TR 2024'!N20+'CONTRACTACIO 2n TR 2024'!N20+'CONTRACTACIO 3r TR 2024'!N20+'CONTRACTACIO 4t TR 2024'!N20</f>
        <v>49290.66</v>
      </c>
      <c r="O20" s="13">
        <f>'CONTRACTACIO 1r TR 2024'!O20+'CONTRACTACIO 2n TR 2024'!O20+'CONTRACTACIO 3r TR 2024'!O20+'CONTRACTACIO 4t TR 2024'!O20</f>
        <v>59615.53</v>
      </c>
      <c r="P20" s="21">
        <f t="shared" si="5"/>
        <v>0.97455265627196674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1</v>
      </c>
      <c r="AB20" s="20">
        <f t="shared" si="10"/>
        <v>0.5</v>
      </c>
      <c r="AC20" s="13">
        <f>'CONTRACTACIO 1r TR 2024'!X20+'CONTRACTACIO 2n TR 2024'!X20+'CONTRACTACIO 3r TR 2024'!X20+'CONTRACTACIO 4t TR 2024'!X20</f>
        <v>1500</v>
      </c>
      <c r="AD20" s="13">
        <f>'CONTRACTACIO 1r TR 2024'!Y20+'CONTRACTACIO 2n TR 2024'!Y20+'CONTRACTACIO 3r TR 2024'!Y20+'CONTRACTACIO 4t TR 2024'!Y20</f>
        <v>1500</v>
      </c>
      <c r="AE20" s="21">
        <f t="shared" si="11"/>
        <v>6.6380610489198549E-2</v>
      </c>
    </row>
    <row r="21" spans="1:31" s="42" customFormat="1" ht="39.950000000000003" customHeight="1" x14ac:dyDescent="0.2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50000000000003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20</v>
      </c>
      <c r="H23" s="66">
        <f t="shared" si="2"/>
        <v>0.32786885245901637</v>
      </c>
      <c r="I23" s="77">
        <f>'CONTRACTACIO 1r TR 2024'!I23+'CONTRACTACIO 2n TR 2024'!I23+'CONTRACTACIO 3r TR 2024'!I23+'CONTRACTACIO 4t TR 2024'!I23</f>
        <v>26745</v>
      </c>
      <c r="J23" s="78">
        <f>'CONTRACTACIO 1r TR 2024'!J23+'CONTRACTACIO 2n TR 2024'!J23+'CONTRACTACIO 3r TR 2024'!J23+'CONTRACTACIO 4t TR 2024'!J23</f>
        <v>26745</v>
      </c>
      <c r="K23" s="67">
        <f t="shared" si="3"/>
        <v>2.5884447721796953E-2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6</v>
      </c>
      <c r="C25" s="17">
        <f t="shared" si="12"/>
        <v>1</v>
      </c>
      <c r="D25" s="18">
        <f t="shared" si="12"/>
        <v>1017437.54</v>
      </c>
      <c r="E25" s="18">
        <f t="shared" si="12"/>
        <v>1231099.44</v>
      </c>
      <c r="F25" s="19">
        <f t="shared" si="12"/>
        <v>1</v>
      </c>
      <c r="G25" s="16">
        <f t="shared" si="12"/>
        <v>61</v>
      </c>
      <c r="H25" s="17">
        <f t="shared" si="12"/>
        <v>1</v>
      </c>
      <c r="I25" s="18">
        <f t="shared" si="12"/>
        <v>880172.59</v>
      </c>
      <c r="J25" s="18">
        <f t="shared" si="12"/>
        <v>1033245.92</v>
      </c>
      <c r="K25" s="19">
        <f t="shared" si="12"/>
        <v>1</v>
      </c>
      <c r="L25" s="16">
        <f t="shared" si="12"/>
        <v>19</v>
      </c>
      <c r="M25" s="17">
        <f t="shared" si="12"/>
        <v>1</v>
      </c>
      <c r="N25" s="18">
        <f t="shared" si="12"/>
        <v>50577.16</v>
      </c>
      <c r="O25" s="18">
        <f t="shared" si="12"/>
        <v>61172.2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2</v>
      </c>
      <c r="AB25" s="17">
        <f t="shared" si="12"/>
        <v>1</v>
      </c>
      <c r="AC25" s="18">
        <f t="shared" si="12"/>
        <v>22596.959999999999</v>
      </c>
      <c r="AD25" s="18">
        <f t="shared" si="12"/>
        <v>22596.959999999999</v>
      </c>
      <c r="AE25" s="19">
        <f t="shared" si="12"/>
        <v>1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15" customHeight="1" x14ac:dyDescent="0.25">
      <c r="A27" s="15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3" t="str">
        <f>'CONTRACTACIO 1r TR 2024'!A28:Q28</f>
        <v>https://bcnroc.ajuntament.barcelona.cat/jspui/bitstream/11703/135210/3/GM_Pressupost2024.pdf#page=247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8" t="s">
        <v>36</v>
      </c>
      <c r="B29" s="148"/>
      <c r="C29" s="148"/>
      <c r="D29" s="148"/>
      <c r="E29" s="148"/>
      <c r="F29" s="148"/>
      <c r="G29" s="148"/>
      <c r="H29" s="148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9" t="s">
        <v>10</v>
      </c>
      <c r="B31" s="162" t="s">
        <v>17</v>
      </c>
      <c r="C31" s="163"/>
      <c r="D31" s="163"/>
      <c r="E31" s="163"/>
      <c r="F31" s="164"/>
      <c r="G31" s="25"/>
      <c r="H31" s="54"/>
      <c r="I31" s="54"/>
      <c r="J31" s="168" t="s">
        <v>15</v>
      </c>
      <c r="K31" s="169"/>
      <c r="L31" s="162" t="s">
        <v>16</v>
      </c>
      <c r="M31" s="163"/>
      <c r="N31" s="163"/>
      <c r="O31" s="163"/>
      <c r="P31" s="164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60"/>
      <c r="B32" s="165"/>
      <c r="C32" s="166"/>
      <c r="D32" s="166"/>
      <c r="E32" s="166"/>
      <c r="F32" s="167"/>
      <c r="G32" s="25"/>
      <c r="J32" s="170"/>
      <c r="K32" s="171"/>
      <c r="L32" s="174"/>
      <c r="M32" s="175"/>
      <c r="N32" s="175"/>
      <c r="O32" s="175"/>
      <c r="P32" s="17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3">
      <c r="A33" s="161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2"/>
      <c r="K33" s="173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7</v>
      </c>
      <c r="C34" s="8">
        <f t="shared" ref="C34:C40" si="14">IF(B34,B34/$B$46,"")</f>
        <v>7.9545454545454544E-2</v>
      </c>
      <c r="D34" s="10">
        <f t="shared" ref="D34:D43" si="15">D13+I13+N13+S13+X13+AC13</f>
        <v>649042.34</v>
      </c>
      <c r="E34" s="11">
        <f t="shared" ref="E34:E43" si="16">E13+J13+O13+T13+Y13+AD13</f>
        <v>768697.68</v>
      </c>
      <c r="F34" s="21">
        <f t="shared" ref="F34:F40" si="17">IF(E34,E34/$E$46,"")</f>
        <v>0.32736805358198628</v>
      </c>
      <c r="J34" s="109" t="s">
        <v>3</v>
      </c>
      <c r="K34" s="110"/>
      <c r="L34" s="57">
        <f>B25</f>
        <v>6</v>
      </c>
      <c r="M34" s="8">
        <f t="shared" ref="M34:M39" si="18">IF(L34,L34/$L$40,"")</f>
        <v>6.8181818181818177E-2</v>
      </c>
      <c r="N34" s="58">
        <f>D25</f>
        <v>1017437.54</v>
      </c>
      <c r="O34" s="58">
        <f>E25</f>
        <v>1231099.44</v>
      </c>
      <c r="P34" s="59">
        <f t="shared" ref="P34:P39" si="19">IF(O34,O34/$O$40,"")</f>
        <v>0.52429275894090543</v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5" t="s">
        <v>1</v>
      </c>
      <c r="K35" s="106"/>
      <c r="L35" s="60">
        <f>G25</f>
        <v>61</v>
      </c>
      <c r="M35" s="8">
        <f t="shared" si="18"/>
        <v>0.69318181818181823</v>
      </c>
      <c r="N35" s="61">
        <f>I25</f>
        <v>880172.59</v>
      </c>
      <c r="O35" s="61">
        <f>J25</f>
        <v>1033245.92</v>
      </c>
      <c r="P35" s="59">
        <f t="shared" si="19"/>
        <v>0.44003216674457601</v>
      </c>
    </row>
    <row r="36" spans="1:33" s="25" customFormat="1" ht="30" customHeight="1" x14ac:dyDescent="0.25">
      <c r="A36" s="43" t="s">
        <v>19</v>
      </c>
      <c r="B36" s="12">
        <f t="shared" si="13"/>
        <v>5</v>
      </c>
      <c r="C36" s="8">
        <f t="shared" si="14"/>
        <v>5.6818181818181816E-2</v>
      </c>
      <c r="D36" s="13">
        <f t="shared" si="15"/>
        <v>81362.210000000006</v>
      </c>
      <c r="E36" s="14">
        <f t="shared" si="16"/>
        <v>94829.48</v>
      </c>
      <c r="F36" s="21">
        <f t="shared" si="17"/>
        <v>4.0385372686166938E-2</v>
      </c>
      <c r="J36" s="105" t="s">
        <v>2</v>
      </c>
      <c r="K36" s="106"/>
      <c r="L36" s="60">
        <f>L25</f>
        <v>19</v>
      </c>
      <c r="M36" s="8">
        <f t="shared" si="18"/>
        <v>0.21590909090909091</v>
      </c>
      <c r="N36" s="61">
        <f>N25</f>
        <v>50577.16</v>
      </c>
      <c r="O36" s="61">
        <f>O25</f>
        <v>61172.2</v>
      </c>
      <c r="P36" s="59">
        <f t="shared" si="19"/>
        <v>2.6051625454792553E-2</v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5" t="s">
        <v>34</v>
      </c>
      <c r="K37" s="10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5" t="s">
        <v>5</v>
      </c>
      <c r="K38" s="106"/>
      <c r="L38" s="60">
        <f>AA25</f>
        <v>2</v>
      </c>
      <c r="M38" s="8">
        <f t="shared" si="18"/>
        <v>2.2727272727272728E-2</v>
      </c>
      <c r="N38" s="61">
        <f>AC25</f>
        <v>22596.959999999999</v>
      </c>
      <c r="O38" s="61">
        <f>AD25</f>
        <v>22596.959999999999</v>
      </c>
      <c r="P38" s="59">
        <f t="shared" si="19"/>
        <v>9.6234488597259724E-3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5" t="s">
        <v>4</v>
      </c>
      <c r="K39" s="10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10</v>
      </c>
      <c r="C40" s="8">
        <f t="shared" si="14"/>
        <v>0.11363636363636363</v>
      </c>
      <c r="D40" s="13">
        <f t="shared" si="15"/>
        <v>992658.79</v>
      </c>
      <c r="E40" s="23">
        <f t="shared" si="16"/>
        <v>1196686.8</v>
      </c>
      <c r="F40" s="21">
        <f t="shared" si="17"/>
        <v>0.50963732382183813</v>
      </c>
      <c r="G40" s="25"/>
      <c r="H40" s="25"/>
      <c r="I40" s="25"/>
      <c r="J40" s="107" t="s">
        <v>0</v>
      </c>
      <c r="K40" s="108"/>
      <c r="L40" s="83">
        <f>SUM(L34:L39)</f>
        <v>88</v>
      </c>
      <c r="M40" s="17">
        <f>SUM(M34:M39)</f>
        <v>1.0000000000000002</v>
      </c>
      <c r="N40" s="84">
        <f>SUM(N34:N39)</f>
        <v>1970784.2499999998</v>
      </c>
      <c r="O40" s="85">
        <f>SUM(O34:O39)</f>
        <v>2348114.52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46</v>
      </c>
      <c r="C41" s="8">
        <f>IF(B41,B41/$B$46,"")</f>
        <v>0.52272727272727271</v>
      </c>
      <c r="D41" s="13">
        <f t="shared" si="15"/>
        <v>220975.91</v>
      </c>
      <c r="E41" s="23">
        <f t="shared" si="16"/>
        <v>261155.56</v>
      </c>
      <c r="F41" s="21">
        <f>IF(E41,E41/$E$46,"")</f>
        <v>0.11121926029399963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47</v>
      </c>
      <c r="B44" s="12">
        <f t="shared" ref="B44" si="20">B23+G23+L23+Q23+V23+AA23</f>
        <v>20</v>
      </c>
      <c r="C44" s="8">
        <f>IF(B44,B44/$B$46,"")</f>
        <v>0.22727272727272727</v>
      </c>
      <c r="D44" s="13">
        <f t="shared" ref="D44" si="21">D23+I23+N23+S23+X23+AC23</f>
        <v>26745</v>
      </c>
      <c r="E44" s="14">
        <f t="shared" ref="E44" si="22">E23+J23+O23+T23+Y23+AD23</f>
        <v>26745</v>
      </c>
      <c r="F44" s="21">
        <f>IF(E44,E44/$E$46,"")</f>
        <v>1.1389989616009018E-2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88</v>
      </c>
      <c r="C46" s="17">
        <f>SUM(C34:C45)</f>
        <v>1</v>
      </c>
      <c r="D46" s="18">
        <f>SUM(D34:D45)</f>
        <v>1970784.2499999998</v>
      </c>
      <c r="E46" s="18">
        <f>SUM(E34:E45)</f>
        <v>2348114.52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2024-10-03T07:00:40Z</dcterms:modified>
</cp:coreProperties>
</file>