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089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35" i="7" s="1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O25" i="7" s="1"/>
  <c r="P13" i="7" s="1"/>
  <c r="AD18" i="7"/>
  <c r="E18" i="7"/>
  <c r="T18" i="7"/>
  <c r="Y18" i="7"/>
  <c r="Z18" i="7"/>
  <c r="J19" i="7"/>
  <c r="E40" i="7" s="1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D42" i="7" s="1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D40" i="7" s="1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M21" i="7"/>
  <c r="AA21" i="7"/>
  <c r="AB21" i="7"/>
  <c r="Q21" i="7"/>
  <c r="R21" i="7"/>
  <c r="V21" i="7"/>
  <c r="W21" i="7"/>
  <c r="G14" i="7"/>
  <c r="B35" i="7" s="1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B39" i="7" s="1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 s="1"/>
  <c r="L25" i="4"/>
  <c r="M13" i="4" s="1"/>
  <c r="M19" i="4"/>
  <c r="M15" i="4"/>
  <c r="M16" i="4"/>
  <c r="M17" i="4"/>
  <c r="M18" i="4"/>
  <c r="M21" i="4"/>
  <c r="M24" i="4"/>
  <c r="J25" i="4"/>
  <c r="K18" i="4" s="1"/>
  <c r="K16" i="4"/>
  <c r="K17" i="4"/>
  <c r="I25" i="4"/>
  <c r="N35" i="4" s="1"/>
  <c r="G25" i="4"/>
  <c r="H18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2" i="1"/>
  <c r="O25" i="1"/>
  <c r="O36" i="1"/>
  <c r="E25" i="1"/>
  <c r="Y25" i="1"/>
  <c r="O38" i="1"/>
  <c r="I25" i="1"/>
  <c r="N35" i="1" s="1"/>
  <c r="N25" i="1"/>
  <c r="N36" i="1"/>
  <c r="D25" i="1"/>
  <c r="N34" i="1"/>
  <c r="X25" i="1"/>
  <c r="N38" i="1" s="1"/>
  <c r="G25" i="1"/>
  <c r="H14" i="1" s="1"/>
  <c r="H22" i="1"/>
  <c r="L25" i="1"/>
  <c r="M14" i="1" s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Z25" i="1" s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7" i="1"/>
  <c r="M16" i="1"/>
  <c r="M15" i="1"/>
  <c r="K24" i="1"/>
  <c r="K20" i="1"/>
  <c r="K19" i="1"/>
  <c r="K18" i="1"/>
  <c r="K17" i="1"/>
  <c r="K16" i="1"/>
  <c r="K15" i="1"/>
  <c r="K14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W25" i="1"/>
  <c r="O35" i="1"/>
  <c r="O40" i="1" s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K21" i="1"/>
  <c r="H16" i="1"/>
  <c r="H24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F23" i="7"/>
  <c r="B46" i="5"/>
  <c r="D46" i="5"/>
  <c r="E46" i="5"/>
  <c r="F43" i="5"/>
  <c r="AE21" i="5"/>
  <c r="AE20" i="5"/>
  <c r="C20" i="5"/>
  <c r="F21" i="5"/>
  <c r="F20" i="5"/>
  <c r="P21" i="5"/>
  <c r="N40" i="5"/>
  <c r="E42" i="7"/>
  <c r="N40" i="6"/>
  <c r="B46" i="6"/>
  <c r="C43" i="6"/>
  <c r="B36" i="7"/>
  <c r="S25" i="7"/>
  <c r="N37" i="7"/>
  <c r="V25" i="7"/>
  <c r="D39" i="7"/>
  <c r="Y25" i="7"/>
  <c r="Z20" i="7"/>
  <c r="B34" i="7"/>
  <c r="P15" i="4"/>
  <c r="H15" i="4"/>
  <c r="K15" i="4"/>
  <c r="K14" i="4"/>
  <c r="C15" i="4"/>
  <c r="F15" i="4"/>
  <c r="P14" i="4"/>
  <c r="P13" i="4"/>
  <c r="P25" i="4" s="1"/>
  <c r="P18" i="4"/>
  <c r="H24" i="4"/>
  <c r="K24" i="4"/>
  <c r="C14" i="4"/>
  <c r="F14" i="4"/>
  <c r="F20" i="4"/>
  <c r="K21" i="4"/>
  <c r="AD25" i="7"/>
  <c r="O38" i="7"/>
  <c r="H20" i="4"/>
  <c r="W17" i="4"/>
  <c r="O38" i="4"/>
  <c r="E38" i="7"/>
  <c r="Z17" i="4"/>
  <c r="C18" i="4"/>
  <c r="C20" i="4"/>
  <c r="O34" i="4"/>
  <c r="W20" i="4"/>
  <c r="M20" i="4"/>
  <c r="B46" i="4"/>
  <c r="C34" i="4" s="1"/>
  <c r="O36" i="4"/>
  <c r="P20" i="4"/>
  <c r="F43" i="4"/>
  <c r="K22" i="7"/>
  <c r="Z14" i="7"/>
  <c r="B40" i="7"/>
  <c r="Q25" i="7"/>
  <c r="B25" i="7"/>
  <c r="C24" i="7"/>
  <c r="B37" i="7"/>
  <c r="AC25" i="7"/>
  <c r="N38" i="7" s="1"/>
  <c r="E37" i="7"/>
  <c r="M15" i="7"/>
  <c r="D38" i="7"/>
  <c r="B42" i="7"/>
  <c r="D45" i="7"/>
  <c r="E45" i="7"/>
  <c r="AA25" i="7"/>
  <c r="L38" i="7" s="1"/>
  <c r="B45" i="7"/>
  <c r="D36" i="7"/>
  <c r="E36" i="7"/>
  <c r="D37" i="7"/>
  <c r="C36" i="1"/>
  <c r="B38" i="7"/>
  <c r="R17" i="7"/>
  <c r="D25" i="7"/>
  <c r="N34" i="7"/>
  <c r="G25" i="7"/>
  <c r="L35" i="7" s="1"/>
  <c r="H22" i="7"/>
  <c r="H21" i="7"/>
  <c r="F38" i="1"/>
  <c r="P17" i="7"/>
  <c r="P16" i="7"/>
  <c r="F37" i="4"/>
  <c r="Z16" i="7"/>
  <c r="P39" i="1"/>
  <c r="F37" i="1"/>
  <c r="M16" i="7"/>
  <c r="O40" i="5"/>
  <c r="P36" i="5"/>
  <c r="F25" i="1"/>
  <c r="F43" i="1"/>
  <c r="F44" i="1"/>
  <c r="F24" i="7"/>
  <c r="C25" i="1"/>
  <c r="C22" i="7"/>
  <c r="C23" i="7"/>
  <c r="C44" i="1"/>
  <c r="Z25" i="6"/>
  <c r="Z25" i="4"/>
  <c r="F25" i="6"/>
  <c r="F15" i="7"/>
  <c r="F22" i="7"/>
  <c r="P25" i="6"/>
  <c r="F36" i="1"/>
  <c r="C36" i="6"/>
  <c r="C41" i="6"/>
  <c r="C25" i="6"/>
  <c r="C39" i="5"/>
  <c r="C43" i="5"/>
  <c r="P39" i="5"/>
  <c r="P37" i="5"/>
  <c r="C25" i="5"/>
  <c r="AE25" i="5"/>
  <c r="C36" i="4"/>
  <c r="C43" i="4"/>
  <c r="W25" i="4"/>
  <c r="C45" i="1"/>
  <c r="C37" i="1"/>
  <c r="P38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AE25" i="7" s="1"/>
  <c r="F36" i="4"/>
  <c r="F25" i="4"/>
  <c r="C38" i="4"/>
  <c r="C25" i="4"/>
  <c r="F38" i="4"/>
  <c r="P21" i="7"/>
  <c r="F45" i="4"/>
  <c r="C45" i="4"/>
  <c r="K15" i="7"/>
  <c r="K16" i="7"/>
  <c r="AB20" i="7"/>
  <c r="AB17" i="7"/>
  <c r="P34" i="4"/>
  <c r="C20" i="7"/>
  <c r="C18" i="7"/>
  <c r="C14" i="7"/>
  <c r="C13" i="7"/>
  <c r="R13" i="7"/>
  <c r="P15" i="7"/>
  <c r="P19" i="7"/>
  <c r="L34" i="7"/>
  <c r="H15" i="7"/>
  <c r="H16" i="7"/>
  <c r="H24" i="7"/>
  <c r="P34" i="1"/>
  <c r="P37" i="1"/>
  <c r="M34" i="1"/>
  <c r="F43" i="7"/>
  <c r="C38" i="7"/>
  <c r="C43" i="7"/>
  <c r="R25" i="7"/>
  <c r="U25" i="7"/>
  <c r="F46" i="6"/>
  <c r="M40" i="6"/>
  <c r="P40" i="6"/>
  <c r="C46" i="6"/>
  <c r="C46" i="5"/>
  <c r="F25" i="7"/>
  <c r="F46" i="5"/>
  <c r="M40" i="5"/>
  <c r="P40" i="5"/>
  <c r="AB25" i="7"/>
  <c r="P37" i="4"/>
  <c r="C25" i="7"/>
  <c r="P38" i="4"/>
  <c r="F38" i="7"/>
  <c r="M37" i="4"/>
  <c r="M38" i="4"/>
  <c r="M34" i="4"/>
  <c r="F45" i="7"/>
  <c r="F37" i="7"/>
  <c r="F36" i="7"/>
  <c r="C37" i="7"/>
  <c r="C36" i="7"/>
  <c r="C45" i="7"/>
  <c r="M37" i="7"/>
  <c r="M39" i="7"/>
  <c r="P39" i="7"/>
  <c r="P37" i="7"/>
  <c r="P34" i="7"/>
  <c r="M34" i="7"/>
  <c r="L25" i="7" l="1"/>
  <c r="M13" i="7" s="1"/>
  <c r="M25" i="4"/>
  <c r="C42" i="4"/>
  <c r="H21" i="4"/>
  <c r="C40" i="4"/>
  <c r="C41" i="4"/>
  <c r="C39" i="4"/>
  <c r="C35" i="4"/>
  <c r="L35" i="4"/>
  <c r="H13" i="4"/>
  <c r="H14" i="4"/>
  <c r="H25" i="4" s="1"/>
  <c r="L36" i="4"/>
  <c r="C46" i="4"/>
  <c r="H14" i="7"/>
  <c r="D46" i="4"/>
  <c r="K20" i="4"/>
  <c r="O35" i="4"/>
  <c r="K19" i="4"/>
  <c r="K25" i="4" s="1"/>
  <c r="P20" i="7"/>
  <c r="N40" i="4"/>
  <c r="E46" i="4"/>
  <c r="F42" i="4" s="1"/>
  <c r="O40" i="4"/>
  <c r="F34" i="4"/>
  <c r="H18" i="7"/>
  <c r="H20" i="7"/>
  <c r="H19" i="7"/>
  <c r="H13" i="1"/>
  <c r="H21" i="1"/>
  <c r="L36" i="7"/>
  <c r="M18" i="7"/>
  <c r="B41" i="7"/>
  <c r="B46" i="7" s="1"/>
  <c r="C42" i="7" s="1"/>
  <c r="M20" i="1"/>
  <c r="H20" i="1"/>
  <c r="B46" i="1"/>
  <c r="H19" i="1"/>
  <c r="L36" i="1"/>
  <c r="M18" i="1"/>
  <c r="M25" i="1" s="1"/>
  <c r="C39" i="1"/>
  <c r="C40" i="1"/>
  <c r="L35" i="1"/>
  <c r="L40" i="1" s="1"/>
  <c r="M38" i="1" s="1"/>
  <c r="H18" i="1"/>
  <c r="H13" i="7"/>
  <c r="L40" i="7"/>
  <c r="M36" i="7" s="1"/>
  <c r="F42" i="1"/>
  <c r="I25" i="7"/>
  <c r="N35" i="7" s="1"/>
  <c r="D46" i="1"/>
  <c r="D41" i="7"/>
  <c r="E41" i="7"/>
  <c r="O36" i="7"/>
  <c r="P14" i="7"/>
  <c r="P18" i="7"/>
  <c r="P25" i="1"/>
  <c r="N25" i="7"/>
  <c r="N36" i="7" s="1"/>
  <c r="E39" i="7"/>
  <c r="E46" i="1"/>
  <c r="F41" i="1" s="1"/>
  <c r="P36" i="1"/>
  <c r="K25" i="1"/>
  <c r="N40" i="1"/>
  <c r="F35" i="1"/>
  <c r="D46" i="7"/>
  <c r="J25" i="7"/>
  <c r="K13" i="7" s="1"/>
  <c r="P35" i="1"/>
  <c r="E34" i="7"/>
  <c r="M20" i="7" l="1"/>
  <c r="M14" i="7"/>
  <c r="M25" i="7" s="1"/>
  <c r="M19" i="7"/>
  <c r="L40" i="4"/>
  <c r="M35" i="4" s="1"/>
  <c r="H25" i="7"/>
  <c r="F40" i="4"/>
  <c r="F41" i="4"/>
  <c r="F35" i="4"/>
  <c r="F39" i="4"/>
  <c r="N40" i="7"/>
  <c r="P35" i="4"/>
  <c r="P36" i="4"/>
  <c r="C41" i="1"/>
  <c r="C42" i="1"/>
  <c r="M38" i="7"/>
  <c r="C34" i="1"/>
  <c r="C35" i="1"/>
  <c r="C40" i="7"/>
  <c r="C41" i="7"/>
  <c r="H25" i="1"/>
  <c r="M35" i="1"/>
  <c r="M36" i="1"/>
  <c r="C34" i="7"/>
  <c r="C39" i="7"/>
  <c r="M35" i="7"/>
  <c r="M40" i="7" s="1"/>
  <c r="C35" i="7"/>
  <c r="K20" i="7"/>
  <c r="K21" i="7"/>
  <c r="P40" i="1"/>
  <c r="F34" i="1"/>
  <c r="F40" i="1"/>
  <c r="K18" i="7"/>
  <c r="K19" i="7"/>
  <c r="P25" i="7"/>
  <c r="F39" i="1"/>
  <c r="F46" i="1" s="1"/>
  <c r="O35" i="7"/>
  <c r="O40" i="7" s="1"/>
  <c r="P38" i="7" s="1"/>
  <c r="K14" i="7"/>
  <c r="E46" i="7"/>
  <c r="F42" i="7" s="1"/>
  <c r="M40" i="4" l="1"/>
  <c r="M36" i="4"/>
  <c r="F46" i="4"/>
  <c r="K25" i="7"/>
  <c r="P40" i="4"/>
  <c r="C46" i="1"/>
  <c r="C46" i="7"/>
  <c r="M40" i="1"/>
  <c r="F40" i="7"/>
  <c r="F41" i="7"/>
  <c r="F34" i="7"/>
  <c r="F35" i="7"/>
  <c r="F39" i="7"/>
  <c r="P35" i="7"/>
  <c r="P36" i="7"/>
  <c r="F46" i="7" l="1"/>
  <c r="P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<sst xmlns="http://schemas.openxmlformats.org/spreadsheetml/2006/main" count="457" uniqueCount="62">
  <si>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</si>
  <si>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</si>
  <si>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</si>
  <si>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</si>
  <si>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</si>
  <si>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</si>
  <si>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</si>
  <si>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</si>
  <si>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</si>
  <si>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</si>
  <si>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</si>
  <si>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</si>
  <si>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</si>
  <si>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</si>
  <si>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</si>
  <si>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</si>
  <si>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</si>
  <si>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</si>
  <si>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</si>
  <si>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</si>
  <si>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</si>
  <si>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</si>
  <si>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</si>
  <si>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</si>
  <si>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</si>
  <si>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</si>
  <si>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</si>
  <si>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</si>
  <si>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</si>
  <si>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</si>
  <si>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</si>
  <si>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</si>
  <si>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</si>
  <si>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</si>
  <si>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</si>
  <si>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</si>
  <si>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</si>
  <si>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</si>
  <si>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</si>
  <si>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</si>
  <si>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</si>
  <si>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</si>
  <si>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</si>
  <si>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</si>
  <si>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</si>
  <si>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</si>
  <si>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</si>
  <si>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</si>
  <si>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</si>
  <si>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</si>
  <si>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</si>
  <si>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</si>
  <si>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</si>
  <si>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</si>
  <si>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</si>
  <si>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</si>
  <si>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</si>
  <si>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</si>
  <si>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</si>
  <si>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</si>
  <si>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</si>
  <si>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Institut Municipal d'Informàtica (IMI)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</si>
</sst>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26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10687011.48</c:v>
                </c:pt>
                <c:pt idx="1">
                  <c:v>241315.1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1704425.5799999998</c:v>
                </c:pt>
                <c:pt idx="6">
                  <c:v>712692.33</c:v>
                </c:pt>
                <c:pt idx="7">
                  <c:v>67052.920000000013</c:v>
                </c:pt>
                <c:pt idx="8">
                  <c:v>22719.600000000002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54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13091306.329999998</c:v>
                </c:pt>
                <c:pt idx="2">
                  <c:v>339070.68000000005</c:v>
                </c:pt>
                <c:pt idx="3">
                  <c:v>0</c:v>
                </c:pt>
                <c:pt idx="4">
                  <c:v>4840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B2" sqref="B2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2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45427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5</v>
      </c>
      <c r="H13" s="20">
        <f t="shared" ref="H13:H24" si="2">IF(G13,G13/$G$25,"")</f>
        <v>0.20833333333333334</v>
      </c>
      <c r="I13" s="4">
        <v>8310050.0699999994</v>
      </c>
      <c r="J13" s="5">
        <v>10055160.6</v>
      </c>
      <c r="K13" s="21">
        <f t="shared" ref="K13:K24" si="3">IF(J13,J13/$J$25,"")</f>
        <v>0.88980465753822324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2</v>
      </c>
      <c r="H14" s="20">
        <f t="shared" si="2"/>
        <v>8.3333333333333329E-2</v>
      </c>
      <c r="I14" s="6">
        <v>135955.32</v>
      </c>
      <c r="J14" s="7">
        <v>164505.93</v>
      </c>
      <c r="K14" s="21">
        <f t="shared" si="3"/>
        <v>1.4557514149168031E-2</v>
      </c>
      <c r="L14" s="2">
        <v>1</v>
      </c>
      <c r="M14" s="20">
        <f t="shared" si="4"/>
        <v>0.33333333333333331</v>
      </c>
      <c r="N14" s="6">
        <v>16395</v>
      </c>
      <c r="O14" s="7">
        <v>19837.95</v>
      </c>
      <c r="P14" s="21">
        <f t="shared" si="5"/>
        <v>0.45410958998182005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2</v>
      </c>
      <c r="H18" s="66">
        <f t="shared" si="2"/>
        <v>8.3333333333333329E-2</v>
      </c>
      <c r="I18" s="69">
        <v>870494.12</v>
      </c>
      <c r="J18" s="70">
        <v>1053297.8999999999</v>
      </c>
      <c r="K18" s="67">
        <f t="shared" si="3"/>
        <v>9.3208792427962775E-2</v>
      </c>
      <c r="L18" s="71">
        <v>1</v>
      </c>
      <c r="M18" s="66">
        <f t="shared" si="4"/>
        <v>0.33333333333333331</v>
      </c>
      <c r="N18" s="69">
        <v>16093</v>
      </c>
      <c r="O18" s="70">
        <v>19472.53</v>
      </c>
      <c r="P18" s="67">
        <f t="shared" si="5"/>
        <v>0.44574477777233484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8.3333333333333329E-2</v>
      </c>
      <c r="I19" s="6">
        <v>3801.65</v>
      </c>
      <c r="J19" s="7">
        <v>4599.99</v>
      </c>
      <c r="K19" s="21">
        <f t="shared" si="3"/>
        <v>4.0706386396545982E-4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2</v>
      </c>
      <c r="H20" s="66">
        <f t="shared" si="2"/>
        <v>8.3333333333333329E-2</v>
      </c>
      <c r="I20" s="69">
        <v>13421.5</v>
      </c>
      <c r="J20" s="70">
        <v>16240.02</v>
      </c>
      <c r="K20" s="67">
        <f t="shared" si="3"/>
        <v>1.4371173180977234E-3</v>
      </c>
      <c r="L20" s="68">
        <v>1</v>
      </c>
      <c r="M20" s="66">
        <f t="shared" si="4"/>
        <v>0.33333333333333331</v>
      </c>
      <c r="N20" s="69">
        <v>3615.62</v>
      </c>
      <c r="O20" s="70">
        <v>4374.8999999999996</v>
      </c>
      <c r="P20" s="67">
        <f t="shared" si="5"/>
        <v>0.10014563224584518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1</v>
      </c>
      <c r="X20" s="69">
        <v>4000</v>
      </c>
      <c r="Y20" s="70">
        <v>4840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11</v>
      </c>
      <c r="H21" s="20">
        <f t="shared" si="2"/>
        <v>0.45833333333333331</v>
      </c>
      <c r="I21" s="98">
        <v>5549.39</v>
      </c>
      <c r="J21" s="98">
        <v>6609.0999999999995</v>
      </c>
      <c r="K21" s="21">
        <f t="shared" si="3"/>
        <v>5.8485470258285788E-4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24</v>
      </c>
      <c r="H25" s="17">
        <f t="shared" si="12"/>
        <v>1</v>
      </c>
      <c r="I25" s="18">
        <f t="shared" si="12"/>
        <v>9339272.0499999989</v>
      </c>
      <c r="J25" s="18">
        <f t="shared" si="12"/>
        <v>11300413.539999999</v>
      </c>
      <c r="K25" s="19">
        <f t="shared" si="12"/>
        <v>1.0000000000000002</v>
      </c>
      <c r="L25" s="16">
        <f t="shared" si="12"/>
        <v>3</v>
      </c>
      <c r="M25" s="17">
        <f t="shared" si="12"/>
        <v>1</v>
      </c>
      <c r="N25" s="18">
        <f t="shared" si="12"/>
        <v>36103.620000000003</v>
      </c>
      <c r="O25" s="18">
        <f t="shared" si="12"/>
        <v>43685.38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1</v>
      </c>
      <c r="W25" s="17">
        <f t="shared" si="12"/>
        <v>1</v>
      </c>
      <c r="X25" s="18">
        <f t="shared" si="12"/>
        <v>4000</v>
      </c>
      <c r="Y25" s="18">
        <f t="shared" si="12"/>
        <v>4840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15" customHeight="1" x14ac:dyDescent="0.25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0" t="s">
        <v>59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5</v>
      </c>
      <c r="C34" s="8">
        <f t="shared" ref="C34:C43" si="14">IF(B34,B34/$B$46,"")</f>
        <v>0.17857142857142858</v>
      </c>
      <c r="D34" s="10">
        <f t="shared" ref="D34:D45" si="15">D13+I13+N13+S13+AC13+X13</f>
        <v>8310050.0699999994</v>
      </c>
      <c r="E34" s="11">
        <f t="shared" ref="E34:E45" si="16">E13+J13+O13+T13+AD13+Y13</f>
        <v>10055160.6</v>
      </c>
      <c r="F34" s="21">
        <f t="shared" ref="F34:F43" si="17">IF(E34,E34/$E$46,"")</f>
        <v>0.88600006316713875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3</v>
      </c>
      <c r="C35" s="8">
        <f t="shared" si="14"/>
        <v>0.10714285714285714</v>
      </c>
      <c r="D35" s="13">
        <f t="shared" si="15"/>
        <v>152350.32</v>
      </c>
      <c r="E35" s="14">
        <f t="shared" si="16"/>
        <v>184343.88</v>
      </c>
      <c r="F35" s="21">
        <f t="shared" si="17"/>
        <v>1.6243270080089568E-2</v>
      </c>
      <c r="J35" s="102" t="s">
        <v>1</v>
      </c>
      <c r="K35" s="103"/>
      <c r="L35" s="60">
        <f>G25</f>
        <v>24</v>
      </c>
      <c r="M35" s="8">
        <f t="shared" si="18"/>
        <v>0.8571428571428571</v>
      </c>
      <c r="N35" s="61">
        <f>I25</f>
        <v>9339272.0499999989</v>
      </c>
      <c r="O35" s="61">
        <f>J25</f>
        <v>11300413.539999999</v>
      </c>
      <c r="P35" s="59">
        <f t="shared" si="19"/>
        <v>0.99572423639407504</v>
      </c>
    </row>
    <row r="36" spans="1:33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3</v>
      </c>
      <c r="M36" s="8">
        <f t="shared" si="18"/>
        <v>0.10714285714285714</v>
      </c>
      <c r="N36" s="61">
        <f>N25</f>
        <v>36103.620000000003</v>
      </c>
      <c r="O36" s="61">
        <f>O25</f>
        <v>43685.38</v>
      </c>
      <c r="P36" s="59">
        <f t="shared" si="19"/>
        <v>3.8492920182180341E-3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1</v>
      </c>
      <c r="M38" s="8">
        <f t="shared" si="18"/>
        <v>3.5714285714285712E-2</v>
      </c>
      <c r="N38" s="61">
        <f>X25</f>
        <v>4000</v>
      </c>
      <c r="O38" s="61">
        <f>Y25</f>
        <v>4840</v>
      </c>
      <c r="P38" s="59">
        <f t="shared" si="19"/>
        <v>4.2647158770680915E-4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3</v>
      </c>
      <c r="C39" s="8">
        <f t="shared" si="14"/>
        <v>0.10714285714285714</v>
      </c>
      <c r="D39" s="13">
        <f t="shared" si="15"/>
        <v>886587.12</v>
      </c>
      <c r="E39" s="22">
        <f t="shared" si="16"/>
        <v>1072770.43</v>
      </c>
      <c r="F39" s="21">
        <f t="shared" si="17"/>
        <v>9.4526055480788504E-2</v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2</v>
      </c>
      <c r="C40" s="8">
        <f t="shared" si="14"/>
        <v>7.1428571428571425E-2</v>
      </c>
      <c r="D40" s="13">
        <f t="shared" si="15"/>
        <v>3801.65</v>
      </c>
      <c r="E40" s="23">
        <f t="shared" si="16"/>
        <v>4599.99</v>
      </c>
      <c r="F40" s="21">
        <f t="shared" si="17"/>
        <v>4.0532335511062913E-4</v>
      </c>
      <c r="G40" s="25"/>
      <c r="J40" s="104" t="s">
        <v>0</v>
      </c>
      <c r="K40" s="105"/>
      <c r="L40" s="83">
        <f>SUM(L34:L39)</f>
        <v>28</v>
      </c>
      <c r="M40" s="17">
        <f>SUM(M34:M39)</f>
        <v>0.99999999999999989</v>
      </c>
      <c r="N40" s="84">
        <f>SUM(N34:N39)</f>
        <v>9379375.6699999981</v>
      </c>
      <c r="O40" s="85">
        <f>SUM(O34:O39)</f>
        <v>11348938.92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4</v>
      </c>
      <c r="C41" s="8">
        <f t="shared" si="14"/>
        <v>0.14285714285714285</v>
      </c>
      <c r="D41" s="13">
        <f t="shared" si="15"/>
        <v>21037.119999999999</v>
      </c>
      <c r="E41" s="23">
        <f t="shared" si="16"/>
        <v>25454.92</v>
      </c>
      <c r="F41" s="21">
        <f t="shared" si="17"/>
        <v>2.2429339147416964E-3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95" t="s">
        <v>50</v>
      </c>
      <c r="B42" s="12">
        <f t="shared" si="13"/>
        <v>11</v>
      </c>
      <c r="C42" s="8">
        <f t="shared" si="14"/>
        <v>0.39285714285714285</v>
      </c>
      <c r="D42" s="13">
        <f t="shared" si="15"/>
        <v>5549.39</v>
      </c>
      <c r="E42" s="14">
        <f t="shared" si="16"/>
        <v>6609.0999999999995</v>
      </c>
      <c r="F42" s="21">
        <f t="shared" si="17"/>
        <v>5.8235400213080008E-4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28</v>
      </c>
      <c r="C46" s="17">
        <f>SUM(C34:C45)</f>
        <v>1</v>
      </c>
      <c r="D46" s="18">
        <f>SUM(D34:D45)</f>
        <v>9379375.6699999981</v>
      </c>
      <c r="E46" s="18">
        <f>SUM(E34:E45)</f>
        <v>11348938.92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70" zoomScaleNormal="70" workbookViewId="0">
      <selection activeCell="J8" sqref="J8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45511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3</v>
      </c>
      <c r="H13" s="20">
        <f t="shared" ref="H13:H21" si="2">IF(G13,G13/$G$25,"")</f>
        <v>0.1</v>
      </c>
      <c r="I13" s="4">
        <v>302400.81</v>
      </c>
      <c r="J13" s="5">
        <v>365904.98000000004</v>
      </c>
      <c r="K13" s="21">
        <f t="shared" ref="K13:K21" si="3">IF(J13,J13/$J$25,"")</f>
        <v>0.20431428505555602</v>
      </c>
      <c r="L13" s="1">
        <v>1</v>
      </c>
      <c r="M13" s="20">
        <f t="shared" ref="M13:M21" si="4">IF(L13,L13/$L$25,"")</f>
        <v>0.33333333333333331</v>
      </c>
      <c r="N13" s="4">
        <v>219790</v>
      </c>
      <c r="O13" s="5">
        <v>265945.90000000002</v>
      </c>
      <c r="P13" s="21">
        <f t="shared" ref="P13:P21" si="5">IF(O13,O13/$O$25,"")</f>
        <v>0.90033559557635412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3.3333333333333333E-2</v>
      </c>
      <c r="I14" s="6">
        <v>47083.65</v>
      </c>
      <c r="J14" s="7">
        <v>56971.22</v>
      </c>
      <c r="K14" s="21">
        <f t="shared" si="3"/>
        <v>3.1811630667182483E-2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2</v>
      </c>
      <c r="H18" s="66">
        <f t="shared" si="2"/>
        <v>6.6666666666666666E-2</v>
      </c>
      <c r="I18" s="69">
        <v>503660.52</v>
      </c>
      <c r="J18" s="70">
        <v>609429.23</v>
      </c>
      <c r="K18" s="67">
        <f t="shared" si="3"/>
        <v>0.34029353035700144</v>
      </c>
      <c r="L18" s="71">
        <v>1</v>
      </c>
      <c r="M18" s="66">
        <f t="shared" si="4"/>
        <v>0.33333333333333331</v>
      </c>
      <c r="N18" s="69">
        <v>18368.53</v>
      </c>
      <c r="O18" s="70">
        <v>22225.919999999998</v>
      </c>
      <c r="P18" s="67">
        <f t="shared" si="5"/>
        <v>7.5243825606758352E-2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0.1</v>
      </c>
      <c r="I19" s="6">
        <v>579238.73</v>
      </c>
      <c r="J19" s="7">
        <v>700878.86</v>
      </c>
      <c r="K19" s="21">
        <f t="shared" si="3"/>
        <v>0.3913572403181097</v>
      </c>
      <c r="L19" s="2">
        <v>1</v>
      </c>
      <c r="M19" s="20">
        <f t="shared" si="4"/>
        <v>0.33333333333333331</v>
      </c>
      <c r="N19" s="6">
        <v>5961.55</v>
      </c>
      <c r="O19" s="7">
        <v>7213.48</v>
      </c>
      <c r="P19" s="21">
        <f t="shared" si="5"/>
        <v>2.4420578816887636E-2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6</v>
      </c>
      <c r="H20" s="66">
        <f t="shared" si="2"/>
        <v>0.2</v>
      </c>
      <c r="I20" s="69">
        <v>36600</v>
      </c>
      <c r="J20" s="70">
        <v>41598</v>
      </c>
      <c r="K20" s="21">
        <f t="shared" si="3"/>
        <v>2.3227521062274197E-2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15</v>
      </c>
      <c r="H21" s="20">
        <f t="shared" si="2"/>
        <v>0.5</v>
      </c>
      <c r="I21" s="6">
        <v>14184.529999999999</v>
      </c>
      <c r="J21" s="7">
        <v>16110.500000000002</v>
      </c>
      <c r="K21" s="21">
        <f t="shared" si="3"/>
        <v>8.9957925398761601E-3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30</v>
      </c>
      <c r="H25" s="17">
        <f t="shared" si="32"/>
        <v>1</v>
      </c>
      <c r="I25" s="18">
        <f t="shared" si="32"/>
        <v>1483168.24</v>
      </c>
      <c r="J25" s="18">
        <f t="shared" si="32"/>
        <v>1790892.79</v>
      </c>
      <c r="K25" s="19">
        <f t="shared" si="32"/>
        <v>1</v>
      </c>
      <c r="L25" s="16">
        <f t="shared" si="32"/>
        <v>3</v>
      </c>
      <c r="M25" s="17">
        <f t="shared" si="32"/>
        <v>1</v>
      </c>
      <c r="N25" s="18">
        <f t="shared" si="32"/>
        <v>244120.08</v>
      </c>
      <c r="O25" s="18">
        <f t="shared" si="32"/>
        <v>295385.3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25">
      <c r="B26" s="26"/>
      <c r="H26" s="26"/>
      <c r="N26" s="26"/>
    </row>
    <row r="27" spans="1:31" s="49" customFormat="1" ht="34.15" customHeight="1" x14ac:dyDescent="0.2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4</v>
      </c>
      <c r="C34" s="8">
        <f t="shared" ref="C34:C45" si="34">IF(B34,B34/$B$46,"")</f>
        <v>0.12121212121212122</v>
      </c>
      <c r="D34" s="10">
        <f t="shared" ref="D34:D45" si="35">D13+I13+N13+S13+AC13+X13</f>
        <v>522190.81</v>
      </c>
      <c r="E34" s="11">
        <f t="shared" ref="E34:E45" si="36">E13+J13+O13+T13+AD13+Y13</f>
        <v>631850.88000000012</v>
      </c>
      <c r="F34" s="21">
        <f t="shared" ref="F34:F42" si="37">IF(E34,E34/$E$46,"")</f>
        <v>0.30286033440537169</v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25">
      <c r="A35" s="43" t="s">
        <v>18</v>
      </c>
      <c r="B35" s="12">
        <f t="shared" si="33"/>
        <v>1</v>
      </c>
      <c r="C35" s="8">
        <f t="shared" si="34"/>
        <v>3.0303030303030304E-2</v>
      </c>
      <c r="D35" s="13">
        <f t="shared" si="35"/>
        <v>47083.65</v>
      </c>
      <c r="E35" s="14">
        <f t="shared" si="36"/>
        <v>56971.22</v>
      </c>
      <c r="F35" s="21">
        <f t="shared" si="37"/>
        <v>2.7307586784847078E-2</v>
      </c>
      <c r="J35" s="102" t="s">
        <v>1</v>
      </c>
      <c r="K35" s="103"/>
      <c r="L35" s="60">
        <f>G25</f>
        <v>30</v>
      </c>
      <c r="M35" s="8">
        <f t="shared" si="38"/>
        <v>0.90909090909090906</v>
      </c>
      <c r="N35" s="61">
        <f>I25</f>
        <v>1483168.24</v>
      </c>
      <c r="O35" s="61">
        <f>J25</f>
        <v>1790892.79</v>
      </c>
      <c r="P35" s="59">
        <f t="shared" si="39"/>
        <v>0.85841518375913151</v>
      </c>
    </row>
    <row r="36" spans="1:33" ht="30" customHeight="1" x14ac:dyDescent="0.2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3</v>
      </c>
      <c r="M36" s="8">
        <f t="shared" si="38"/>
        <v>9.0909090909090912E-2</v>
      </c>
      <c r="N36" s="61">
        <f>N25</f>
        <v>244120.08</v>
      </c>
      <c r="O36" s="61">
        <f>O25</f>
        <v>295385.3</v>
      </c>
      <c r="P36" s="59">
        <f t="shared" si="39"/>
        <v>0.14158481624086844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3</v>
      </c>
      <c r="C39" s="8">
        <f t="shared" si="34"/>
        <v>9.0909090909090912E-2</v>
      </c>
      <c r="D39" s="13">
        <f t="shared" si="35"/>
        <v>522029.05000000005</v>
      </c>
      <c r="E39" s="22">
        <f t="shared" si="36"/>
        <v>631655.15</v>
      </c>
      <c r="F39" s="21">
        <f t="shared" si="37"/>
        <v>0.30276651661524184</v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4</v>
      </c>
      <c r="C40" s="8">
        <f t="shared" si="34"/>
        <v>0.12121212121212122</v>
      </c>
      <c r="D40" s="13">
        <f t="shared" si="35"/>
        <v>585200.28</v>
      </c>
      <c r="E40" s="23">
        <f t="shared" si="36"/>
        <v>708092.34</v>
      </c>
      <c r="F40" s="21">
        <f t="shared" si="37"/>
        <v>0.33940458052742145</v>
      </c>
      <c r="G40" s="25"/>
      <c r="J40" s="104" t="s">
        <v>0</v>
      </c>
      <c r="K40" s="105"/>
      <c r="L40" s="83">
        <f>SUM(L34:L39)</f>
        <v>33</v>
      </c>
      <c r="M40" s="17">
        <f>SUM(M34:M39)</f>
        <v>1</v>
      </c>
      <c r="N40" s="84">
        <f>SUM(N34:N39)</f>
        <v>1727288.3200000001</v>
      </c>
      <c r="O40" s="85">
        <f>SUM(O34:O39)</f>
        <v>2086278.09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6</v>
      </c>
      <c r="C41" s="8">
        <f t="shared" si="34"/>
        <v>0.18181818181818182</v>
      </c>
      <c r="D41" s="13">
        <f t="shared" si="35"/>
        <v>36600</v>
      </c>
      <c r="E41" s="23">
        <f t="shared" si="36"/>
        <v>41598</v>
      </c>
      <c r="F41" s="21">
        <f t="shared" si="37"/>
        <v>1.9938856760941204E-2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3"/>
        <v>15</v>
      </c>
      <c r="C42" s="8">
        <f t="shared" si="34"/>
        <v>0.45454545454545453</v>
      </c>
      <c r="D42" s="13">
        <f t="shared" si="35"/>
        <v>14184.529999999999</v>
      </c>
      <c r="E42" s="14">
        <f t="shared" si="36"/>
        <v>16110.500000000002</v>
      </c>
      <c r="F42" s="21">
        <f t="shared" si="37"/>
        <v>7.7221249061768188E-3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33</v>
      </c>
      <c r="C46" s="17">
        <f>SUM(C34:C45)</f>
        <v>1</v>
      </c>
      <c r="D46" s="18">
        <f>SUM(D34:D45)</f>
        <v>1727288.3200000001</v>
      </c>
      <c r="E46" s="18">
        <f>SUM(E34:E45)</f>
        <v>2086278.0899999999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2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2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2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7109375" style="27" customWidth="1"/>
    <col min="4" max="4" width="19.140625" style="27" customWidth="1"/>
    <col min="5" max="5" width="19.710937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1" width="11.42578125" style="27" customWidth="1"/>
    <col min="12" max="12" width="11.7109375" style="27" customWidth="1"/>
    <col min="13" max="13" width="10.7109375" style="27" customWidth="1"/>
    <col min="14" max="14" width="20.14062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d'Informàtica (IMI)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3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8</v>
      </c>
      <c r="H13" s="20">
        <f t="shared" ref="H13:H24" si="2">IF(G13,G13/$G$25,"")</f>
        <v>0.14814814814814814</v>
      </c>
      <c r="I13" s="10">
        <f>'CONTRACTACIO 1r TR 2024'!I13+'CONTRACTACIO 2n TR 2024'!I13+'CONTRACTACIO 3r TR 2024'!I13+'CONTRACTACIO 4t TR 2024'!I13</f>
        <v>8612450.879999999</v>
      </c>
      <c r="J13" s="10">
        <f>'CONTRACTACIO 1r TR 2024'!J13+'CONTRACTACIO 2n TR 2024'!J13+'CONTRACTACIO 3r TR 2024'!J13+'CONTRACTACIO 4t TR 2024'!J13</f>
        <v>10421065.58</v>
      </c>
      <c r="K13" s="21">
        <f t="shared" ref="K13:K24" si="3">IF(J13,J13/$J$25,"")</f>
        <v>0.79602946545671438</v>
      </c>
      <c r="L13" s="9">
        <f>'CONTRACTACIO 1r TR 2024'!L13+'CONTRACTACIO 2n TR 2024'!L13+'CONTRACTACIO 3r TR 2024'!L13+'CONTRACTACIO 4t TR 2024'!L13</f>
        <v>1</v>
      </c>
      <c r="M13" s="20">
        <f t="shared" ref="M13:M24" si="4">IF(L13,L13/$L$25,"")</f>
        <v>0.16666666666666666</v>
      </c>
      <c r="N13" s="10">
        <f>'CONTRACTACIO 1r TR 2024'!N13+'CONTRACTACIO 2n TR 2024'!N13+'CONTRACTACIO 3r TR 2024'!N13+'CONTRACTACIO 4t TR 2024'!N13</f>
        <v>219790</v>
      </c>
      <c r="O13" s="10">
        <f>'CONTRACTACIO 1r TR 2024'!O13+'CONTRACTACIO 2n TR 2024'!O13+'CONTRACTACIO 3r TR 2024'!O13+'CONTRACTACIO 4t TR 2024'!O13</f>
        <v>265945.90000000002</v>
      </c>
      <c r="P13" s="21">
        <f t="shared" ref="P13:P24" si="5">IF(O13,O13/$O$25,"")</f>
        <v>0.78433764901170455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3</v>
      </c>
      <c r="H14" s="20">
        <f t="shared" si="2"/>
        <v>5.5555555555555552E-2</v>
      </c>
      <c r="I14" s="13">
        <f>'CONTRACTACIO 1r TR 2024'!I14+'CONTRACTACIO 2n TR 2024'!I14+'CONTRACTACIO 3r TR 2024'!I14+'CONTRACTACIO 4t TR 2024'!I14</f>
        <v>183038.97</v>
      </c>
      <c r="J14" s="13">
        <f>'CONTRACTACIO 1r TR 2024'!J14+'CONTRACTACIO 2n TR 2024'!J14+'CONTRACTACIO 3r TR 2024'!J14+'CONTRACTACIO 4t TR 2024'!J14</f>
        <v>221477.15</v>
      </c>
      <c r="K14" s="21">
        <f t="shared" si="3"/>
        <v>1.6917880035582363E-2</v>
      </c>
      <c r="L14" s="9">
        <f>'CONTRACTACIO 1r TR 2024'!L14+'CONTRACTACIO 2n TR 2024'!L14+'CONTRACTACIO 3r TR 2024'!L14+'CONTRACTACIO 4t TR 2024'!L14</f>
        <v>1</v>
      </c>
      <c r="M14" s="20">
        <f t="shared" si="4"/>
        <v>0.16666666666666666</v>
      </c>
      <c r="N14" s="13">
        <f>'CONTRACTACIO 1r TR 2024'!N14+'CONTRACTACIO 2n TR 2024'!N14+'CONTRACTACIO 3r TR 2024'!N14+'CONTRACTACIO 4t TR 2024'!N14</f>
        <v>16395</v>
      </c>
      <c r="O14" s="13">
        <f>'CONTRACTACIO 1r TR 2024'!O14+'CONTRACTACIO 2n TR 2024'!O14+'CONTRACTACIO 3r TR 2024'!O14+'CONTRACTACIO 4t TR 2024'!O14</f>
        <v>19837.95</v>
      </c>
      <c r="P14" s="21">
        <f t="shared" si="5"/>
        <v>5.8506828133886413E-2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2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4</v>
      </c>
      <c r="H18" s="20">
        <f t="shared" si="2"/>
        <v>7.407407407407407E-2</v>
      </c>
      <c r="I18" s="13">
        <f>'CONTRACTACIO 1r TR 2024'!I18+'CONTRACTACIO 2n TR 2024'!I18+'CONTRACTACIO 3r TR 2024'!I18+'CONTRACTACIO 4t TR 2024'!I18</f>
        <v>1374154.6400000001</v>
      </c>
      <c r="J18" s="13">
        <f>'CONTRACTACIO 1r TR 2024'!J18+'CONTRACTACIO 2n TR 2024'!J18+'CONTRACTACIO 3r TR 2024'!J18+'CONTRACTACIO 4t TR 2024'!J18</f>
        <v>1662727.13</v>
      </c>
      <c r="K18" s="21">
        <f t="shared" si="3"/>
        <v>0.12701002391103625</v>
      </c>
      <c r="L18" s="9">
        <f>'CONTRACTACIO 1r TR 2024'!L18+'CONTRACTACIO 2n TR 2024'!L18+'CONTRACTACIO 3r TR 2024'!L18+'CONTRACTACIO 4t TR 2024'!L18</f>
        <v>2</v>
      </c>
      <c r="M18" s="20">
        <f t="shared" si="4"/>
        <v>0.33333333333333331</v>
      </c>
      <c r="N18" s="13">
        <f>'CONTRACTACIO 1r TR 2024'!N18+'CONTRACTACIO 2n TR 2024'!N18+'CONTRACTACIO 3r TR 2024'!N18+'CONTRACTACIO 4t TR 2024'!N18</f>
        <v>34461.53</v>
      </c>
      <c r="O18" s="13">
        <f>'CONTRACTACIO 1r TR 2024'!O18+'CONTRACTACIO 2n TR 2024'!O18+'CONTRACTACIO 3r TR 2024'!O18+'CONTRACTACIO 4t TR 2024'!O18</f>
        <v>41698.449999999997</v>
      </c>
      <c r="P18" s="21">
        <f t="shared" si="5"/>
        <v>0.12297863678451935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2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5</v>
      </c>
      <c r="H19" s="20">
        <f t="shared" si="2"/>
        <v>9.2592592592592587E-2</v>
      </c>
      <c r="I19" s="13">
        <f>'CONTRACTACIO 1r TR 2024'!I19+'CONTRACTACIO 2n TR 2024'!I19+'CONTRACTACIO 3r TR 2024'!I19+'CONTRACTACIO 4t TR 2024'!I19</f>
        <v>583040.38</v>
      </c>
      <c r="J19" s="13">
        <f>'CONTRACTACIO 1r TR 2024'!J19+'CONTRACTACIO 2n TR 2024'!J19+'CONTRACTACIO 3r TR 2024'!J19+'CONTRACTACIO 4t TR 2024'!J19</f>
        <v>705478.85</v>
      </c>
      <c r="K19" s="21">
        <f t="shared" si="3"/>
        <v>5.3889110239772386E-2</v>
      </c>
      <c r="L19" s="9">
        <f>'CONTRACTACIO 1r TR 2024'!L19+'CONTRACTACIO 2n TR 2024'!L19+'CONTRACTACIO 3r TR 2024'!L19+'CONTRACTACIO 4t TR 2024'!L19</f>
        <v>1</v>
      </c>
      <c r="M19" s="20">
        <f t="shared" si="4"/>
        <v>0.16666666666666666</v>
      </c>
      <c r="N19" s="13">
        <f>'CONTRACTACIO 1r TR 2024'!N19+'CONTRACTACIO 2n TR 2024'!N19+'CONTRACTACIO 3r TR 2024'!N19+'CONTRACTACIO 4t TR 2024'!N19</f>
        <v>5961.55</v>
      </c>
      <c r="O19" s="13">
        <f>'CONTRACTACIO 1r TR 2024'!O19+'CONTRACTACIO 2n TR 2024'!O19+'CONTRACTACIO 3r TR 2024'!O19+'CONTRACTACIO 4t TR 2024'!O19</f>
        <v>7213.48</v>
      </c>
      <c r="P19" s="21">
        <f t="shared" si="5"/>
        <v>2.1274266474470747E-2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25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8</v>
      </c>
      <c r="H20" s="20">
        <f t="shared" si="2"/>
        <v>0.14814814814814814</v>
      </c>
      <c r="I20" s="13">
        <f>'CONTRACTACIO 1r TR 2024'!I20+'CONTRACTACIO 2n TR 2024'!I20+'CONTRACTACIO 3r TR 2024'!I20+'CONTRACTACIO 4t TR 2024'!I20</f>
        <v>50021.5</v>
      </c>
      <c r="J20" s="13">
        <f>'CONTRACTACIO 1r TR 2024'!J20+'CONTRACTACIO 2n TR 2024'!J20+'CONTRACTACIO 3r TR 2024'!J20+'CONTRACTACIO 4t TR 2024'!J20</f>
        <v>57838.020000000004</v>
      </c>
      <c r="K20" s="21">
        <f t="shared" si="3"/>
        <v>4.418048019200236E-3</v>
      </c>
      <c r="L20" s="9">
        <f>'CONTRACTACIO 1r TR 2024'!L20+'CONTRACTACIO 2n TR 2024'!L20+'CONTRACTACIO 3r TR 2024'!L20+'CONTRACTACIO 4t TR 2024'!L20</f>
        <v>1</v>
      </c>
      <c r="M20" s="20">
        <f t="shared" si="4"/>
        <v>0.16666666666666666</v>
      </c>
      <c r="N20" s="13">
        <f>'CONTRACTACIO 1r TR 2024'!N20+'CONTRACTACIO 2n TR 2024'!N20+'CONTRACTACIO 3r TR 2024'!N20+'CONTRACTACIO 4t TR 2024'!N20</f>
        <v>3615.62</v>
      </c>
      <c r="O20" s="13">
        <f>'CONTRACTACIO 1r TR 2024'!O20+'CONTRACTACIO 2n TR 2024'!O20+'CONTRACTACIO 3r TR 2024'!O20+'CONTRACTACIO 4t TR 2024'!O20</f>
        <v>4374.8999999999996</v>
      </c>
      <c r="P20" s="21">
        <f t="shared" si="5"/>
        <v>1.2902619595418864E-2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1</v>
      </c>
      <c r="AB20" s="20">
        <f t="shared" si="10"/>
        <v>1</v>
      </c>
      <c r="AC20" s="13">
        <f>'CONTRACTACIO 1r TR 2024'!X20+'CONTRACTACIO 2n TR 2024'!X20+'CONTRACTACIO 3r TR 2024'!X20+'CONTRACTACIO 4t TR 2024'!X20</f>
        <v>4000</v>
      </c>
      <c r="AD20" s="13">
        <f>'CONTRACTACIO 1r TR 2024'!Y20+'CONTRACTACIO 2n TR 2024'!Y20+'CONTRACTACIO 3r TR 2024'!Y20+'CONTRACTACIO 4t TR 2024'!Y20</f>
        <v>4840</v>
      </c>
      <c r="AE20" s="21">
        <f t="shared" si="11"/>
        <v>1</v>
      </c>
    </row>
    <row r="21" spans="1:31" s="42" customFormat="1" ht="39.950000000000003" customHeight="1" x14ac:dyDescent="0.2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26</v>
      </c>
      <c r="H21" s="20">
        <f t="shared" si="2"/>
        <v>0.48148148148148145</v>
      </c>
      <c r="I21" s="13">
        <f>'CONTRACTACIO 1r TR 2024'!I21+'CONTRACTACIO 2n TR 2024'!I21+'CONTRACTACIO 3r TR 2024'!I21+'CONTRACTACIO 4t TR 2024'!I21</f>
        <v>19733.919999999998</v>
      </c>
      <c r="J21" s="13">
        <f>'CONTRACTACIO 1r TR 2024'!J21+'CONTRACTACIO 2n TR 2024'!J21+'CONTRACTACIO 3r TR 2024'!J21+'CONTRACTACIO 4t TR 2024'!J21</f>
        <v>22719.600000000002</v>
      </c>
      <c r="K21" s="21">
        <f t="shared" si="3"/>
        <v>1.7354723376945076E-3</v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50000000000003" customHeight="1" x14ac:dyDescent="0.25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2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54</v>
      </c>
      <c r="H25" s="17">
        <f t="shared" si="12"/>
        <v>1</v>
      </c>
      <c r="I25" s="18">
        <f t="shared" si="12"/>
        <v>10822440.290000001</v>
      </c>
      <c r="J25" s="18">
        <f t="shared" si="12"/>
        <v>13091306.329999998</v>
      </c>
      <c r="K25" s="19">
        <f t="shared" si="12"/>
        <v>1</v>
      </c>
      <c r="L25" s="16">
        <f t="shared" si="12"/>
        <v>6</v>
      </c>
      <c r="M25" s="17">
        <f t="shared" si="12"/>
        <v>0.99999999999999989</v>
      </c>
      <c r="N25" s="18">
        <f t="shared" si="12"/>
        <v>280223.7</v>
      </c>
      <c r="O25" s="18">
        <f t="shared" si="12"/>
        <v>339070.68000000005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1</v>
      </c>
      <c r="AB25" s="17">
        <f t="shared" si="12"/>
        <v>1</v>
      </c>
      <c r="AC25" s="18">
        <f t="shared" si="12"/>
        <v>4000</v>
      </c>
      <c r="AD25" s="18">
        <f t="shared" si="12"/>
        <v>4840</v>
      </c>
      <c r="AE25" s="19">
        <f t="shared" si="12"/>
        <v>1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15" customHeight="1" x14ac:dyDescent="0.2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25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3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5" customHeight="1" x14ac:dyDescent="0.25">
      <c r="A34" s="41" t="s">
        <v>25</v>
      </c>
      <c r="B34" s="9">
        <f t="shared" ref="B34:B43" si="13">B13+G13+L13+Q13+V13+AA13</f>
        <v>9</v>
      </c>
      <c r="C34" s="8">
        <f t="shared" ref="C34:C40" si="14">IF(B34,B34/$B$46,"")</f>
        <v>0.14754098360655737</v>
      </c>
      <c r="D34" s="10">
        <f t="shared" ref="D34:D43" si="15">D13+I13+N13+S13+X13+AC13</f>
        <v>8832240.879999999</v>
      </c>
      <c r="E34" s="11">
        <f t="shared" ref="E34:E43" si="16">E13+J13+O13+T13+Y13+AD13</f>
        <v>10687011.48</v>
      </c>
      <c r="F34" s="21">
        <f t="shared" ref="F34:F40" si="17">IF(E34,E34/$E$46,"")</f>
        <v>0.79544762634243449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4</v>
      </c>
      <c r="C35" s="8">
        <f t="shared" si="14"/>
        <v>6.5573770491803282E-2</v>
      </c>
      <c r="D35" s="13">
        <f t="shared" si="15"/>
        <v>199433.97</v>
      </c>
      <c r="E35" s="14">
        <f t="shared" si="16"/>
        <v>241315.1</v>
      </c>
      <c r="F35" s="21">
        <f t="shared" si="17"/>
        <v>1.7961384607363334E-2</v>
      </c>
      <c r="J35" s="102" t="s">
        <v>1</v>
      </c>
      <c r="K35" s="103"/>
      <c r="L35" s="60">
        <f>G25</f>
        <v>54</v>
      </c>
      <c r="M35" s="8">
        <f t="shared" si="18"/>
        <v>0.88524590163934425</v>
      </c>
      <c r="N35" s="61">
        <f>I25</f>
        <v>10822440.290000001</v>
      </c>
      <c r="O35" s="61">
        <f>J25</f>
        <v>13091306.329999998</v>
      </c>
      <c r="P35" s="59">
        <f t="shared" si="19"/>
        <v>0.97440229809879342</v>
      </c>
    </row>
    <row r="36" spans="1:33" s="25" customFormat="1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6</v>
      </c>
      <c r="M36" s="8">
        <f t="shared" si="18"/>
        <v>9.8360655737704916E-2</v>
      </c>
      <c r="N36" s="61">
        <f>N25</f>
        <v>280223.7</v>
      </c>
      <c r="O36" s="61">
        <f>O25</f>
        <v>339070.68000000005</v>
      </c>
      <c r="P36" s="59">
        <f t="shared" si="19"/>
        <v>2.523745464979282E-2</v>
      </c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1</v>
      </c>
      <c r="M38" s="8">
        <f t="shared" si="18"/>
        <v>1.6393442622950821E-2</v>
      </c>
      <c r="N38" s="61">
        <f>AC25</f>
        <v>4000</v>
      </c>
      <c r="O38" s="61">
        <f>AD25</f>
        <v>4840</v>
      </c>
      <c r="P38" s="59">
        <f t="shared" si="19"/>
        <v>3.6024725141376791E-4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6</v>
      </c>
      <c r="C39" s="8">
        <f t="shared" si="14"/>
        <v>9.8360655737704916E-2</v>
      </c>
      <c r="D39" s="13">
        <f t="shared" si="15"/>
        <v>1408616.1700000002</v>
      </c>
      <c r="E39" s="22">
        <f t="shared" si="16"/>
        <v>1704425.5799999998</v>
      </c>
      <c r="F39" s="21">
        <f t="shared" si="17"/>
        <v>0.12686252694923905</v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6</v>
      </c>
      <c r="C40" s="8">
        <f t="shared" si="14"/>
        <v>9.8360655737704916E-2</v>
      </c>
      <c r="D40" s="13">
        <f t="shared" si="15"/>
        <v>589001.93000000005</v>
      </c>
      <c r="E40" s="23">
        <f t="shared" si="16"/>
        <v>712692.33</v>
      </c>
      <c r="F40" s="21">
        <f t="shared" si="17"/>
        <v>5.3046581195490487E-2</v>
      </c>
      <c r="G40" s="25"/>
      <c r="H40" s="25"/>
      <c r="I40" s="25"/>
      <c r="J40" s="104" t="s">
        <v>0</v>
      </c>
      <c r="K40" s="105"/>
      <c r="L40" s="83">
        <f>SUM(L34:L39)</f>
        <v>61</v>
      </c>
      <c r="M40" s="17">
        <f>SUM(M34:M39)</f>
        <v>1</v>
      </c>
      <c r="N40" s="84">
        <f>SUM(N34:N39)</f>
        <v>11106663.99</v>
      </c>
      <c r="O40" s="85">
        <f>SUM(O34:O39)</f>
        <v>13435217.009999998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10</v>
      </c>
      <c r="C41" s="8">
        <f>IF(B41,B41/$B$46,"")</f>
        <v>0.16393442622950818</v>
      </c>
      <c r="D41" s="13">
        <f t="shared" si="15"/>
        <v>57637.120000000003</v>
      </c>
      <c r="E41" s="23">
        <f t="shared" si="16"/>
        <v>67052.920000000013</v>
      </c>
      <c r="F41" s="21">
        <f>IF(E41,E41/$E$46,"")</f>
        <v>4.990832671336212E-3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25">
      <c r="A42" s="46" t="s">
        <v>32</v>
      </c>
      <c r="B42" s="12">
        <f t="shared" si="13"/>
        <v>26</v>
      </c>
      <c r="C42" s="8">
        <f>IF(B42,B42/$B$46,"")</f>
        <v>0.42622950819672129</v>
      </c>
      <c r="D42" s="13">
        <f t="shared" si="15"/>
        <v>19733.919999999998</v>
      </c>
      <c r="E42" s="14">
        <f t="shared" si="16"/>
        <v>22719.600000000002</v>
      </c>
      <c r="F42" s="21">
        <f>IF(E42,E42/$E$46,"")</f>
        <v>1.6910482341364133E-3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2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2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2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">
      <c r="A46" s="64" t="s">
        <v>0</v>
      </c>
      <c r="B46" s="16">
        <f>SUM(B34:B45)</f>
        <v>61</v>
      </c>
      <c r="C46" s="17">
        <f>SUM(C34:C45)</f>
        <v>1</v>
      </c>
      <c r="D46" s="18">
        <f>SUM(D34:D45)</f>
        <v>11106663.989999998</v>
      </c>
      <c r="E46" s="18">
        <f>SUM(E34:E45)</f>
        <v>13435217.01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2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H102" s="26"/>
      <c r="N102" s="26"/>
    </row>
    <row r="103" spans="1:21" s="25" customFormat="1" x14ac:dyDescent="0.25">
      <c r="B103" s="26"/>
      <c r="H103" s="26"/>
      <c r="N103" s="26"/>
    </row>
    <row r="104" spans="1:21" s="25" customFormat="1" x14ac:dyDescent="0.25">
      <c r="B104" s="26"/>
      <c r="H104" s="26"/>
      <c r="N104" s="26"/>
    </row>
    <row r="105" spans="1:21" s="25" customFormat="1" x14ac:dyDescent="0.25">
      <c r="B105" s="26"/>
      <c r="H105" s="26"/>
      <c r="N105" s="26"/>
    </row>
    <row r="106" spans="1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2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2024-08-08T12:23:45Z</dcterms:modified>
</cp:coreProperties>
</file>