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0" windowHeight="10890" tabRatio="700" activeTab="1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45621"/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D44" i="4"/>
  <c r="B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F23" i="4"/>
  <c r="C23" i="4"/>
  <c r="AE23" i="1"/>
  <c r="AB23" i="1"/>
  <c r="Z23" i="1"/>
  <c r="W23" i="1"/>
  <c r="U23" i="1"/>
  <c r="R23" i="1"/>
  <c r="P23" i="1"/>
  <c r="M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E44" i="7" s="1"/>
  <c r="I23" i="7"/>
  <c r="D44" i="7" s="1"/>
  <c r="G23" i="7"/>
  <c r="E23" i="7"/>
  <c r="D23" i="7"/>
  <c r="B23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E43" i="7"/>
  <c r="C13" i="4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O13" i="7"/>
  <c r="T13" i="7"/>
  <c r="Y13" i="7"/>
  <c r="Z13" i="7"/>
  <c r="AD13" i="7"/>
  <c r="AE13" i="7"/>
  <c r="E20" i="7"/>
  <c r="J20" i="7"/>
  <c r="O20" i="7"/>
  <c r="AD20" i="7"/>
  <c r="T20" i="7"/>
  <c r="U20" i="7"/>
  <c r="Y20" i="7"/>
  <c r="E21" i="7"/>
  <c r="J21" i="7"/>
  <c r="O21" i="7"/>
  <c r="AD21" i="7"/>
  <c r="T21" i="7"/>
  <c r="U21" i="7"/>
  <c r="Y21" i="7"/>
  <c r="J14" i="7"/>
  <c r="O14" i="7"/>
  <c r="E14" i="7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E17" i="7"/>
  <c r="F17" i="7"/>
  <c r="T17" i="7"/>
  <c r="U17" i="7"/>
  <c r="Y17" i="7"/>
  <c r="Z17" i="7"/>
  <c r="AD17" i="7"/>
  <c r="J18" i="7"/>
  <c r="O18" i="7"/>
  <c r="AD18" i="7"/>
  <c r="E18" i="7"/>
  <c r="T18" i="7"/>
  <c r="Y18" i="7"/>
  <c r="Z18" i="7"/>
  <c r="J19" i="7"/>
  <c r="O19" i="7"/>
  <c r="AD19" i="7"/>
  <c r="AE19" i="7"/>
  <c r="E19" i="7"/>
  <c r="F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D34" i="7" s="1"/>
  <c r="N13" i="7"/>
  <c r="S13" i="7"/>
  <c r="X13" i="7"/>
  <c r="AC13" i="7"/>
  <c r="D20" i="7"/>
  <c r="I20" i="7"/>
  <c r="D41" i="7" s="1"/>
  <c r="N20" i="7"/>
  <c r="AC20" i="7"/>
  <c r="S20" i="7"/>
  <c r="X20" i="7"/>
  <c r="D21" i="7"/>
  <c r="I21" i="7"/>
  <c r="N21" i="7"/>
  <c r="N25" i="7" s="1"/>
  <c r="N36" i="7" s="1"/>
  <c r="AC21" i="7"/>
  <c r="S21" i="7"/>
  <c r="X21" i="7"/>
  <c r="I14" i="7"/>
  <c r="N14" i="7"/>
  <c r="D14" i="7"/>
  <c r="S14" i="7"/>
  <c r="X14" i="7"/>
  <c r="AC14" i="7"/>
  <c r="I15" i="7"/>
  <c r="D36" i="7" s="1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D40" i="7" s="1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L13" i="7"/>
  <c r="Q13" i="7"/>
  <c r="V13" i="7"/>
  <c r="W13" i="7"/>
  <c r="AA13" i="7"/>
  <c r="AB13" i="7"/>
  <c r="B20" i="7"/>
  <c r="G20" i="7"/>
  <c r="L20" i="7"/>
  <c r="AA20" i="7"/>
  <c r="Q20" i="7"/>
  <c r="R20" i="7"/>
  <c r="V20" i="7"/>
  <c r="B21" i="7"/>
  <c r="C21" i="7"/>
  <c r="G21" i="7"/>
  <c r="L21" i="7"/>
  <c r="AA21" i="7"/>
  <c r="AB21" i="7"/>
  <c r="Q21" i="7"/>
  <c r="R21" i="7"/>
  <c r="V21" i="7"/>
  <c r="W21" i="7"/>
  <c r="G14" i="7"/>
  <c r="L14" i="7"/>
  <c r="B14" i="7"/>
  <c r="Q14" i="7"/>
  <c r="R14" i="7"/>
  <c r="V14" i="7"/>
  <c r="W14" i="7"/>
  <c r="AA14" i="7"/>
  <c r="AB14" i="7"/>
  <c r="G15" i="7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L18" i="7"/>
  <c r="AA18" i="7"/>
  <c r="B18" i="7"/>
  <c r="Q18" i="7"/>
  <c r="R18" i="7"/>
  <c r="V18" i="7"/>
  <c r="W18" i="7"/>
  <c r="G19" i="7"/>
  <c r="L19" i="7"/>
  <c r="AA19" i="7"/>
  <c r="B19" i="7"/>
  <c r="C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/>
  <c r="T25" i="6"/>
  <c r="O37" i="6"/>
  <c r="AD25" i="6"/>
  <c r="O39" i="6"/>
  <c r="P39" i="6"/>
  <c r="I25" i="6"/>
  <c r="N35" i="6"/>
  <c r="D25" i="6"/>
  <c r="N34" i="6"/>
  <c r="N25" i="6"/>
  <c r="N36" i="6"/>
  <c r="X25" i="6"/>
  <c r="N38" i="6"/>
  <c r="S25" i="6"/>
  <c r="N37" i="6"/>
  <c r="AC25" i="6"/>
  <c r="N39" i="6"/>
  <c r="G25" i="6"/>
  <c r="H15" i="6"/>
  <c r="B25" i="6"/>
  <c r="L25" i="6"/>
  <c r="L36" i="6"/>
  <c r="V25" i="6"/>
  <c r="L38" i="6"/>
  <c r="Q25" i="6"/>
  <c r="L37" i="6"/>
  <c r="AA25" i="6"/>
  <c r="L39" i="6"/>
  <c r="M39" i="6"/>
  <c r="E45" i="6"/>
  <c r="E34" i="6"/>
  <c r="E35" i="6"/>
  <c r="E36" i="6"/>
  <c r="E37" i="6"/>
  <c r="E38" i="6"/>
  <c r="F38" i="6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C42" i="6"/>
  <c r="B34" i="6"/>
  <c r="B35" i="6"/>
  <c r="B36" i="6"/>
  <c r="B37" i="6"/>
  <c r="B38" i="6"/>
  <c r="C38" i="6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/>
  <c r="AC25" i="5"/>
  <c r="N39" i="5"/>
  <c r="AA25" i="5"/>
  <c r="L39" i="5"/>
  <c r="E25" i="5"/>
  <c r="O34" i="5"/>
  <c r="J25" i="5"/>
  <c r="O25" i="5"/>
  <c r="O36" i="5"/>
  <c r="T25" i="5"/>
  <c r="O37" i="5"/>
  <c r="Y25" i="5"/>
  <c r="Z18" i="5"/>
  <c r="D25" i="5"/>
  <c r="N34" i="5"/>
  <c r="I25" i="5"/>
  <c r="N35" i="5"/>
  <c r="N25" i="5"/>
  <c r="N36" i="5"/>
  <c r="S25" i="5"/>
  <c r="N37" i="5"/>
  <c r="X25" i="5"/>
  <c r="N38" i="5"/>
  <c r="B25" i="5"/>
  <c r="L34" i="5"/>
  <c r="G25" i="5"/>
  <c r="L25" i="5"/>
  <c r="L36" i="5"/>
  <c r="Q25" i="5"/>
  <c r="L37" i="5"/>
  <c r="V25" i="5"/>
  <c r="L38" i="5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D45" i="4"/>
  <c r="B45" i="4"/>
  <c r="B42" i="4"/>
  <c r="B34" i="4"/>
  <c r="B35" i="4"/>
  <c r="B36" i="4"/>
  <c r="B37" i="4"/>
  <c r="C37" i="4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/>
  <c r="P39" i="4"/>
  <c r="AC25" i="4"/>
  <c r="N39" i="4"/>
  <c r="AB13" i="4"/>
  <c r="AB14" i="4"/>
  <c r="AB15" i="4"/>
  <c r="AB16" i="4"/>
  <c r="AB17" i="4"/>
  <c r="AB18" i="4"/>
  <c r="AB19" i="4"/>
  <c r="AB20" i="4"/>
  <c r="AB21" i="4"/>
  <c r="AB24" i="4"/>
  <c r="AA25" i="4"/>
  <c r="Z13" i="4"/>
  <c r="Z14" i="4"/>
  <c r="Z15" i="4"/>
  <c r="Z16" i="4"/>
  <c r="Z18" i="4"/>
  <c r="Z19" i="4"/>
  <c r="Y25" i="4"/>
  <c r="Z20" i="4"/>
  <c r="Z24" i="4"/>
  <c r="X25" i="4"/>
  <c r="N38" i="4"/>
  <c r="W13" i="4"/>
  <c r="W14" i="4"/>
  <c r="W15" i="4"/>
  <c r="W16" i="4"/>
  <c r="W18" i="4"/>
  <c r="W19" i="4"/>
  <c r="V25" i="4"/>
  <c r="L38" i="4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P14" i="4" s="1"/>
  <c r="P19" i="4"/>
  <c r="P17" i="4"/>
  <c r="P24" i="4"/>
  <c r="N25" i="4"/>
  <c r="N36" i="4" s="1"/>
  <c r="L25" i="4"/>
  <c r="M19" i="4"/>
  <c r="M15" i="4"/>
  <c r="M16" i="4"/>
  <c r="M17" i="4"/>
  <c r="M18" i="4"/>
  <c r="M21" i="4"/>
  <c r="M24" i="4"/>
  <c r="J25" i="4"/>
  <c r="K23" i="4" s="1"/>
  <c r="K16" i="4"/>
  <c r="K17" i="4"/>
  <c r="I25" i="4"/>
  <c r="N35" i="4" s="1"/>
  <c r="G25" i="4"/>
  <c r="H23" i="4" s="1"/>
  <c r="H16" i="4"/>
  <c r="H17" i="4"/>
  <c r="E25" i="4"/>
  <c r="F18" i="4"/>
  <c r="F13" i="4"/>
  <c r="F16" i="4"/>
  <c r="F17" i="4"/>
  <c r="F19" i="4"/>
  <c r="F21" i="4"/>
  <c r="F24" i="4"/>
  <c r="D25" i="4"/>
  <c r="N34" i="4"/>
  <c r="B25" i="4"/>
  <c r="L34" i="4"/>
  <c r="C16" i="4"/>
  <c r="C17" i="4"/>
  <c r="C19" i="4"/>
  <c r="C21" i="4"/>
  <c r="C24" i="4"/>
  <c r="O37" i="4"/>
  <c r="L39" i="4"/>
  <c r="M39" i="4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E25" i="1"/>
  <c r="Y25" i="1"/>
  <c r="O38" i="1"/>
  <c r="I25" i="1"/>
  <c r="N35" i="1" s="1"/>
  <c r="N40" i="1" s="1"/>
  <c r="N25" i="1"/>
  <c r="N36" i="1"/>
  <c r="D25" i="1"/>
  <c r="N34" i="1"/>
  <c r="X25" i="1"/>
  <c r="N38" i="1"/>
  <c r="G25" i="1"/>
  <c r="H23" i="1" s="1"/>
  <c r="H22" i="1"/>
  <c r="L25" i="1"/>
  <c r="M21" i="1" s="1"/>
  <c r="M20" i="1"/>
  <c r="V25" i="1"/>
  <c r="L38" i="1"/>
  <c r="Q25" i="1"/>
  <c r="L37" i="1"/>
  <c r="M37" i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0" i="1"/>
  <c r="P19" i="1"/>
  <c r="P18" i="1"/>
  <c r="P17" i="1"/>
  <c r="P15" i="1"/>
  <c r="P14" i="1"/>
  <c r="M24" i="1"/>
  <c r="M19" i="1"/>
  <c r="M25" i="1" s="1"/>
  <c r="M18" i="1"/>
  <c r="M17" i="1"/>
  <c r="M16" i="1"/>
  <c r="M15" i="1"/>
  <c r="M14" i="1"/>
  <c r="K24" i="1"/>
  <c r="K17" i="1"/>
  <c r="K16" i="1"/>
  <c r="K14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/>
  <c r="B39" i="1"/>
  <c r="B40" i="1"/>
  <c r="AE13" i="1"/>
  <c r="AD25" i="1"/>
  <c r="AE16" i="1"/>
  <c r="AC25" i="1"/>
  <c r="N39" i="1"/>
  <c r="AB13" i="1"/>
  <c r="AA25" i="1"/>
  <c r="L39" i="1"/>
  <c r="M39" i="1"/>
  <c r="Z13" i="1"/>
  <c r="W13" i="1"/>
  <c r="U13" i="1"/>
  <c r="U14" i="1"/>
  <c r="U15" i="1"/>
  <c r="U16" i="1"/>
  <c r="U17" i="1"/>
  <c r="U18" i="1"/>
  <c r="U19" i="1"/>
  <c r="U20" i="1"/>
  <c r="U21" i="1"/>
  <c r="T25" i="1"/>
  <c r="O37" i="1"/>
  <c r="S25" i="1"/>
  <c r="N37" i="1"/>
  <c r="R13" i="1"/>
  <c r="P13" i="1"/>
  <c r="M13" i="1"/>
  <c r="F14" i="1"/>
  <c r="F15" i="1"/>
  <c r="F16" i="1"/>
  <c r="F17" i="1"/>
  <c r="F18" i="1"/>
  <c r="F19" i="1"/>
  <c r="F21" i="1"/>
  <c r="P16" i="1"/>
  <c r="P16" i="5"/>
  <c r="P16" i="4"/>
  <c r="O39" i="1"/>
  <c r="AE16" i="7"/>
  <c r="L37" i="4"/>
  <c r="F22" i="1"/>
  <c r="F23" i="1"/>
  <c r="F24" i="1"/>
  <c r="C22" i="1"/>
  <c r="C23" i="1"/>
  <c r="AE25" i="1"/>
  <c r="R25" i="1"/>
  <c r="AB25" i="1"/>
  <c r="O34" i="6"/>
  <c r="F22" i="6"/>
  <c r="L34" i="6"/>
  <c r="C22" i="6"/>
  <c r="R25" i="4"/>
  <c r="W25" i="1"/>
  <c r="F45" i="1"/>
  <c r="H20" i="6"/>
  <c r="H19" i="6"/>
  <c r="M18" i="6"/>
  <c r="M13" i="6"/>
  <c r="M25" i="6"/>
  <c r="P19" i="6"/>
  <c r="P14" i="6"/>
  <c r="Z21" i="6"/>
  <c r="L35" i="6"/>
  <c r="L40" i="6"/>
  <c r="M36" i="6"/>
  <c r="H22" i="6"/>
  <c r="O35" i="6"/>
  <c r="O40" i="6"/>
  <c r="P35" i="6"/>
  <c r="K22" i="6"/>
  <c r="AB25" i="6"/>
  <c r="AE25" i="6"/>
  <c r="M13" i="5"/>
  <c r="M25" i="5"/>
  <c r="AB25" i="5"/>
  <c r="L35" i="5"/>
  <c r="L40" i="5"/>
  <c r="M39" i="5"/>
  <c r="H22" i="5"/>
  <c r="O38" i="5"/>
  <c r="O35" i="5"/>
  <c r="K22" i="5"/>
  <c r="U25" i="5"/>
  <c r="M14" i="4"/>
  <c r="P21" i="4"/>
  <c r="AE25" i="4"/>
  <c r="H19" i="4"/>
  <c r="H22" i="4"/>
  <c r="K13" i="4"/>
  <c r="K22" i="4"/>
  <c r="Z21" i="4"/>
  <c r="U25" i="4"/>
  <c r="AB25" i="4"/>
  <c r="L34" i="1"/>
  <c r="F20" i="1"/>
  <c r="O34" i="1"/>
  <c r="F13" i="1"/>
  <c r="C13" i="1"/>
  <c r="H16" i="1"/>
  <c r="H13" i="1"/>
  <c r="H14" i="1"/>
  <c r="H18" i="1"/>
  <c r="H24" i="1"/>
  <c r="Z25" i="1"/>
  <c r="U25" i="1"/>
  <c r="X25" i="7"/>
  <c r="N39" i="7"/>
  <c r="Z18" i="6"/>
  <c r="C20" i="6"/>
  <c r="C13" i="6"/>
  <c r="F14" i="6"/>
  <c r="K15" i="6"/>
  <c r="R16" i="6"/>
  <c r="R25" i="6"/>
  <c r="U16" i="6"/>
  <c r="U13" i="6"/>
  <c r="U25" i="6"/>
  <c r="H18" i="6"/>
  <c r="H13" i="6"/>
  <c r="H24" i="6"/>
  <c r="H14" i="6"/>
  <c r="D35" i="7"/>
  <c r="K19" i="6"/>
  <c r="K14" i="6"/>
  <c r="K18" i="6"/>
  <c r="K21" i="6"/>
  <c r="K13" i="6"/>
  <c r="T25" i="7"/>
  <c r="O37" i="7"/>
  <c r="F13" i="6"/>
  <c r="W19" i="6"/>
  <c r="W18" i="6"/>
  <c r="K24" i="6"/>
  <c r="E46" i="6"/>
  <c r="F43" i="6"/>
  <c r="D46" i="6"/>
  <c r="H14" i="5"/>
  <c r="H24" i="5"/>
  <c r="H18" i="5"/>
  <c r="K15" i="5"/>
  <c r="K18" i="5"/>
  <c r="K14" i="5"/>
  <c r="K21" i="5"/>
  <c r="P15" i="5"/>
  <c r="P18" i="5"/>
  <c r="P13" i="5"/>
  <c r="P19" i="5"/>
  <c r="P14" i="5"/>
  <c r="H15" i="5"/>
  <c r="K13" i="5"/>
  <c r="W18" i="5"/>
  <c r="W25" i="5"/>
  <c r="Z25" i="5"/>
  <c r="R16" i="5"/>
  <c r="R25" i="5"/>
  <c r="H13" i="5"/>
  <c r="H20" i="5"/>
  <c r="K19" i="5"/>
  <c r="K20" i="5"/>
  <c r="C14" i="5"/>
  <c r="C13" i="5"/>
  <c r="E25" i="7"/>
  <c r="F23" i="7"/>
  <c r="B46" i="5"/>
  <c r="D46" i="5"/>
  <c r="E46" i="5"/>
  <c r="F43" i="5"/>
  <c r="AE21" i="5"/>
  <c r="AE20" i="5"/>
  <c r="C20" i="5"/>
  <c r="F21" i="5"/>
  <c r="F20" i="5"/>
  <c r="P21" i="5"/>
  <c r="N40" i="5"/>
  <c r="E42" i="7"/>
  <c r="N40" i="6"/>
  <c r="B46" i="6"/>
  <c r="C43" i="6"/>
  <c r="B36" i="7"/>
  <c r="S25" i="7"/>
  <c r="N37" i="7"/>
  <c r="V25" i="7"/>
  <c r="D39" i="7"/>
  <c r="Y25" i="7"/>
  <c r="Z20" i="7"/>
  <c r="P15" i="4"/>
  <c r="H15" i="4"/>
  <c r="H18" i="4"/>
  <c r="H14" i="4"/>
  <c r="K15" i="4"/>
  <c r="K14" i="4"/>
  <c r="K18" i="4"/>
  <c r="C15" i="4"/>
  <c r="F15" i="4"/>
  <c r="P13" i="4"/>
  <c r="P18" i="4"/>
  <c r="H24" i="4"/>
  <c r="K19" i="4"/>
  <c r="K20" i="4"/>
  <c r="K24" i="4"/>
  <c r="C14" i="4"/>
  <c r="F14" i="4"/>
  <c r="F20" i="4"/>
  <c r="K21" i="4"/>
  <c r="AD25" i="7"/>
  <c r="O38" i="7"/>
  <c r="W17" i="4"/>
  <c r="O38" i="4"/>
  <c r="E38" i="7"/>
  <c r="Z17" i="4"/>
  <c r="C18" i="4"/>
  <c r="C20" i="4"/>
  <c r="O34" i="4"/>
  <c r="H13" i="4"/>
  <c r="O35" i="4"/>
  <c r="M13" i="4"/>
  <c r="W20" i="4"/>
  <c r="M20" i="4"/>
  <c r="O36" i="4"/>
  <c r="P20" i="4"/>
  <c r="L36" i="4"/>
  <c r="O25" i="7"/>
  <c r="P21" i="7" s="1"/>
  <c r="P18" i="7"/>
  <c r="F43" i="4"/>
  <c r="K22" i="7"/>
  <c r="Z14" i="7"/>
  <c r="B40" i="7"/>
  <c r="Q25" i="7"/>
  <c r="B25" i="7"/>
  <c r="C24" i="7"/>
  <c r="B37" i="7"/>
  <c r="AC25" i="7"/>
  <c r="N38" i="7"/>
  <c r="E37" i="7"/>
  <c r="E34" i="7"/>
  <c r="B39" i="7"/>
  <c r="M15" i="7"/>
  <c r="D38" i="7"/>
  <c r="E39" i="7"/>
  <c r="E35" i="7"/>
  <c r="E41" i="7"/>
  <c r="D45" i="7"/>
  <c r="E40" i="7"/>
  <c r="E45" i="7"/>
  <c r="AA25" i="7"/>
  <c r="B41" i="7"/>
  <c r="B45" i="7"/>
  <c r="E36" i="7"/>
  <c r="D37" i="7"/>
  <c r="C35" i="1"/>
  <c r="B38" i="7"/>
  <c r="R17" i="7"/>
  <c r="D25" i="7"/>
  <c r="N34" i="7"/>
  <c r="H22" i="7"/>
  <c r="F38" i="1"/>
  <c r="P17" i="7"/>
  <c r="P16" i="7"/>
  <c r="F37" i="4"/>
  <c r="Z16" i="7"/>
  <c r="P39" i="1"/>
  <c r="F37" i="1"/>
  <c r="M16" i="7"/>
  <c r="O40" i="5"/>
  <c r="P36" i="5"/>
  <c r="F25" i="1"/>
  <c r="F43" i="1"/>
  <c r="F24" i="7"/>
  <c r="C25" i="1"/>
  <c r="C22" i="7"/>
  <c r="C23" i="7"/>
  <c r="Z25" i="6"/>
  <c r="Z25" i="4"/>
  <c r="F25" i="6"/>
  <c r="F15" i="7"/>
  <c r="F22" i="7"/>
  <c r="P25" i="6"/>
  <c r="F35" i="1"/>
  <c r="C36" i="6"/>
  <c r="C41" i="6"/>
  <c r="C25" i="6"/>
  <c r="C39" i="5"/>
  <c r="C43" i="5"/>
  <c r="P39" i="5"/>
  <c r="P37" i="5"/>
  <c r="C25" i="5"/>
  <c r="AE25" i="5"/>
  <c r="C36" i="4"/>
  <c r="C43" i="4"/>
  <c r="W25" i="4"/>
  <c r="C45" i="1"/>
  <c r="C37" i="1"/>
  <c r="P38" i="1"/>
  <c r="C15" i="7"/>
  <c r="K24" i="7"/>
  <c r="W25" i="6"/>
  <c r="F37" i="6"/>
  <c r="F41" i="6"/>
  <c r="C39" i="6"/>
  <c r="C37" i="6"/>
  <c r="H25" i="6"/>
  <c r="F40" i="6"/>
  <c r="F36" i="6"/>
  <c r="C35" i="6"/>
  <c r="F35" i="6"/>
  <c r="K25" i="6"/>
  <c r="F42" i="6"/>
  <c r="M37" i="6"/>
  <c r="P37" i="6"/>
  <c r="U13" i="7"/>
  <c r="U16" i="7"/>
  <c r="F45" i="6"/>
  <c r="C34" i="6"/>
  <c r="M34" i="6"/>
  <c r="M38" i="6"/>
  <c r="P34" i="6"/>
  <c r="O34" i="7"/>
  <c r="F34" i="6"/>
  <c r="P38" i="6"/>
  <c r="F39" i="6"/>
  <c r="AB18" i="7"/>
  <c r="AB19" i="7"/>
  <c r="P36" i="6"/>
  <c r="C40" i="6"/>
  <c r="C45" i="6"/>
  <c r="M35" i="6"/>
  <c r="H25" i="5"/>
  <c r="C45" i="5"/>
  <c r="F39" i="5"/>
  <c r="F45" i="5"/>
  <c r="P25" i="5"/>
  <c r="K25" i="5"/>
  <c r="P38" i="5"/>
  <c r="M37" i="5"/>
  <c r="M38" i="5"/>
  <c r="AE20" i="7"/>
  <c r="L37" i="7"/>
  <c r="R16" i="7"/>
  <c r="C36" i="5"/>
  <c r="C37" i="5"/>
  <c r="F36" i="5"/>
  <c r="F37" i="5"/>
  <c r="F34" i="5"/>
  <c r="C40" i="5"/>
  <c r="C35" i="5"/>
  <c r="F18" i="7"/>
  <c r="F40" i="5"/>
  <c r="F35" i="5"/>
  <c r="F21" i="7"/>
  <c r="C34" i="5"/>
  <c r="F13" i="7"/>
  <c r="F14" i="7"/>
  <c r="F20" i="7"/>
  <c r="F25" i="5"/>
  <c r="C41" i="5"/>
  <c r="F42" i="5"/>
  <c r="F41" i="5"/>
  <c r="M36" i="5"/>
  <c r="M34" i="5"/>
  <c r="M35" i="5"/>
  <c r="L39" i="7"/>
  <c r="W20" i="7"/>
  <c r="W25" i="7"/>
  <c r="P34" i="5"/>
  <c r="P35" i="5"/>
  <c r="O39" i="7"/>
  <c r="Z21" i="7"/>
  <c r="Z25" i="7"/>
  <c r="AE18" i="7"/>
  <c r="AE21" i="7"/>
  <c r="AE17" i="7"/>
  <c r="F36" i="4"/>
  <c r="F25" i="4"/>
  <c r="C38" i="4"/>
  <c r="C25" i="4"/>
  <c r="F38" i="4"/>
  <c r="F45" i="4"/>
  <c r="C45" i="4"/>
  <c r="K14" i="7"/>
  <c r="K16" i="7"/>
  <c r="AB20" i="7"/>
  <c r="AB17" i="7"/>
  <c r="P34" i="4"/>
  <c r="C20" i="7"/>
  <c r="C18" i="7"/>
  <c r="C14" i="7"/>
  <c r="C39" i="4"/>
  <c r="C13" i="7"/>
  <c r="F39" i="4"/>
  <c r="R13" i="7"/>
  <c r="M19" i="7"/>
  <c r="M18" i="7"/>
  <c r="M20" i="7"/>
  <c r="M13" i="7"/>
  <c r="P13" i="7"/>
  <c r="O36" i="7"/>
  <c r="P15" i="7"/>
  <c r="P20" i="7"/>
  <c r="P19" i="7"/>
  <c r="L34" i="7"/>
  <c r="L38" i="7"/>
  <c r="H16" i="7"/>
  <c r="H14" i="7"/>
  <c r="H24" i="7"/>
  <c r="P34" i="1"/>
  <c r="P37" i="1"/>
  <c r="M38" i="1"/>
  <c r="M34" i="1"/>
  <c r="F43" i="7"/>
  <c r="C38" i="7"/>
  <c r="C43" i="7"/>
  <c r="R25" i="7"/>
  <c r="U25" i="7"/>
  <c r="AE25" i="7"/>
  <c r="F46" i="6"/>
  <c r="M40" i="6"/>
  <c r="P40" i="6"/>
  <c r="C46" i="6"/>
  <c r="C46" i="5"/>
  <c r="F25" i="7"/>
  <c r="F46" i="5"/>
  <c r="M40" i="5"/>
  <c r="P40" i="5"/>
  <c r="AB25" i="7"/>
  <c r="P37" i="4"/>
  <c r="C25" i="7"/>
  <c r="P38" i="4"/>
  <c r="F38" i="7"/>
  <c r="M37" i="4"/>
  <c r="M38" i="4"/>
  <c r="M34" i="4"/>
  <c r="F45" i="7"/>
  <c r="F37" i="7"/>
  <c r="C37" i="7"/>
  <c r="C45" i="7"/>
  <c r="M37" i="7"/>
  <c r="M39" i="7"/>
  <c r="P39" i="7"/>
  <c r="P38" i="7"/>
  <c r="P37" i="7"/>
  <c r="P34" i="7"/>
  <c r="M38" i="7"/>
  <c r="M34" i="7"/>
  <c r="B46" i="4" l="1"/>
  <c r="C42" i="4" s="1"/>
  <c r="H21" i="4"/>
  <c r="B42" i="7"/>
  <c r="H20" i="4"/>
  <c r="P14" i="7"/>
  <c r="N40" i="4"/>
  <c r="P25" i="4"/>
  <c r="M25" i="4"/>
  <c r="E46" i="4"/>
  <c r="F40" i="4" s="1"/>
  <c r="D46" i="4"/>
  <c r="C34" i="4"/>
  <c r="C35" i="4"/>
  <c r="C41" i="4"/>
  <c r="K25" i="4"/>
  <c r="O40" i="4"/>
  <c r="P35" i="4" s="1"/>
  <c r="P25" i="7"/>
  <c r="B35" i="7"/>
  <c r="C44" i="4"/>
  <c r="L35" i="4"/>
  <c r="K21" i="1"/>
  <c r="K15" i="1"/>
  <c r="K13" i="1"/>
  <c r="G25" i="7"/>
  <c r="B34" i="7"/>
  <c r="H19" i="1"/>
  <c r="L35" i="1"/>
  <c r="L40" i="1" s="1"/>
  <c r="M35" i="1" s="1"/>
  <c r="K18" i="1"/>
  <c r="B46" i="1"/>
  <c r="K19" i="1"/>
  <c r="I25" i="7"/>
  <c r="N35" i="7" s="1"/>
  <c r="N40" i="7" s="1"/>
  <c r="P21" i="1"/>
  <c r="P25" i="1" s="1"/>
  <c r="L25" i="7"/>
  <c r="L36" i="7" s="1"/>
  <c r="L36" i="1"/>
  <c r="J25" i="7"/>
  <c r="K15" i="7" s="1"/>
  <c r="D46" i="1"/>
  <c r="K20" i="1"/>
  <c r="D42" i="7"/>
  <c r="D46" i="7" s="1"/>
  <c r="H21" i="1"/>
  <c r="H20" i="1"/>
  <c r="H25" i="1" s="1"/>
  <c r="E46" i="7"/>
  <c r="O40" i="1"/>
  <c r="P35" i="1" s="1"/>
  <c r="K23" i="1"/>
  <c r="E46" i="1"/>
  <c r="F36" i="1" s="1"/>
  <c r="B44" i="7"/>
  <c r="H25" i="4" l="1"/>
  <c r="C40" i="4"/>
  <c r="F35" i="4"/>
  <c r="F42" i="4"/>
  <c r="C46" i="4"/>
  <c r="M14" i="7"/>
  <c r="F44" i="4"/>
  <c r="F41" i="4"/>
  <c r="F34" i="4"/>
  <c r="F34" i="7"/>
  <c r="F35" i="7"/>
  <c r="P36" i="4"/>
  <c r="P40" i="4" s="1"/>
  <c r="L40" i="4"/>
  <c r="F36" i="7"/>
  <c r="H18" i="7"/>
  <c r="H15" i="7"/>
  <c r="C34" i="1"/>
  <c r="C36" i="1"/>
  <c r="H20" i="7"/>
  <c r="H13" i="7"/>
  <c r="H19" i="7"/>
  <c r="L35" i="7"/>
  <c r="L40" i="7" s="1"/>
  <c r="M35" i="7" s="1"/>
  <c r="H23" i="7"/>
  <c r="H21" i="7"/>
  <c r="K18" i="7"/>
  <c r="K13" i="7"/>
  <c r="F39" i="1"/>
  <c r="F34" i="1"/>
  <c r="C40" i="1"/>
  <c r="C39" i="1"/>
  <c r="C42" i="1"/>
  <c r="C44" i="1"/>
  <c r="F42" i="7"/>
  <c r="F39" i="7"/>
  <c r="C41" i="1"/>
  <c r="P36" i="1"/>
  <c r="P40" i="1" s="1"/>
  <c r="F44" i="1"/>
  <c r="F40" i="1"/>
  <c r="K21" i="7"/>
  <c r="K19" i="7"/>
  <c r="K23" i="7"/>
  <c r="F40" i="7"/>
  <c r="M21" i="7"/>
  <c r="M25" i="7" s="1"/>
  <c r="M36" i="1"/>
  <c r="M40" i="1" s="1"/>
  <c r="K25" i="1"/>
  <c r="K20" i="7"/>
  <c r="O35" i="7"/>
  <c r="F42" i="1"/>
  <c r="F44" i="7"/>
  <c r="F41" i="7"/>
  <c r="F41" i="1"/>
  <c r="B46" i="7"/>
  <c r="C35" i="7" s="1"/>
  <c r="F46" i="4" l="1"/>
  <c r="M35" i="4"/>
  <c r="M36" i="4"/>
  <c r="H25" i="7"/>
  <c r="C39" i="7"/>
  <c r="C36" i="7"/>
  <c r="C34" i="7"/>
  <c r="C46" i="1"/>
  <c r="F46" i="1"/>
  <c r="K25" i="7"/>
  <c r="C42" i="7"/>
  <c r="C40" i="7"/>
  <c r="M36" i="7"/>
  <c r="M40" i="7" s="1"/>
  <c r="O40" i="7"/>
  <c r="P36" i="7" s="1"/>
  <c r="C44" i="7"/>
  <c r="C41" i="7"/>
  <c r="F46" i="7"/>
  <c r="M40" i="4" l="1"/>
  <c r="P35" i="7"/>
  <c r="P40" i="7" s="1"/>
  <c r="C46" i="7"/>
</calcChain>
</file>

<file path=xl/sharedStrings.xml><?xml version="1.0" encoding="utf-8"?>
<sst xmlns="http://schemas.openxmlformats.org/spreadsheetml/2006/main" count="458" uniqueCount="63">
  <si>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</si>
  <si>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</si>
  <si>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</si>
  <si>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</si>
  <si>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</si>
  <si>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</si>
  <si>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</si>
  <si>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</si>
  <si>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</si>
  <si>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</si>
  <si>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</si>
  <si>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</si>
  <si>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</si>
  <si>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</si>
  <si>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</si>
  <si>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</si>
  <si>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</si>
  <si>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</si>
  <si>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</si>
  <si>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</si>
  <si>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</si>
  <si>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</si>
  <si>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</si>
  <si>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</si>
  <si>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</si>
  <si>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</si>
  <si>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</si>
  <si>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</si>
  <si>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</si>
  <si>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</si>
  <si>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</si>
  <si>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</si>
  <si>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</si>
  <si>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</si>
  <si>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</si>
  <si>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</si>
  <si>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</si>
  <si>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</si>
  <si>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</si>
  <si>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</si>
  <si>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</si>
  <si>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</si>
  <si>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</si>
  <si>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</si>
  <si>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</si>
  <si>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</si>
  <si>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</si>
  <si>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</si>
  <si>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</si>
  <si>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</si>
  <si>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</si>
  <si>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</si>
  <si>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</si>
  <si>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1 de gener a 31 de març de 2024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</si>
  <si>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</si>
  <si>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</si>
  <si>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</si>
  <si>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</si>
  <si>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</si>
  <si>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https://ajuntament.barcelona.cat/pressupostos2024/docs/2024/1.%20EXP.%202023-0024%20Pressupost%20General%202024_CEiH%2020.02.24.pdf#page=191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</si>
  <si>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t>
  </si>
  <si>
    <t>Institut Municipal de Serveis Socials de Barcelona (IMSS)</t>
  </si>
  <si>
    <t>03.09.2024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</si>
</sst>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5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8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126</c:v>
                </c:pt>
                <c:pt idx="7">
                  <c:v>46</c:v>
                </c:pt>
                <c:pt idx="8">
                  <c:v>93</c:v>
                </c:pt>
                <c:pt idx="9">
                  <c:v>0</c:v>
                </c:pt>
                <c:pt idx="10">
                  <c:v>32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64401352.359999999</c:v>
                </c:pt>
                <c:pt idx="1">
                  <c:v>93425.55</c:v>
                </c:pt>
                <c:pt idx="2">
                  <c:v>61710</c:v>
                </c:pt>
                <c:pt idx="3">
                  <c:v>0</c:v>
                </c:pt>
                <c:pt idx="4">
                  <c:v>0</c:v>
                </c:pt>
                <c:pt idx="5">
                  <c:v>2029487.78</c:v>
                </c:pt>
                <c:pt idx="6">
                  <c:v>1446162.81</c:v>
                </c:pt>
                <c:pt idx="7">
                  <c:v>487764.02</c:v>
                </c:pt>
                <c:pt idx="8">
                  <c:v>35659.329999999994</c:v>
                </c:pt>
                <c:pt idx="9">
                  <c:v>0</c:v>
                </c:pt>
                <c:pt idx="10">
                  <c:v>293940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301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68752884.829999998</c:v>
                </c:pt>
                <c:pt idx="2">
                  <c:v>96617.02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juntament.barcelona.cat/pressupostos2024/docs/2024/1.%20EXP.%202023-0024%20Pressupost%20General%202024_CEiH%2020.02.2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5" zoomScaleNormal="85" workbookViewId="0">
      <selection activeCell="A20" sqref="A20:K20"/>
    </sheetView>
  </sheetViews>
  <sheetFormatPr defaultColWidth="9.1796875" defaultRowHeight="14.5" x14ac:dyDescent="0.35"/>
  <cols>
    <col min="1" max="1" width="26.1796875" style="27" customWidth="1"/>
    <col min="2" max="2" width="11.54296875" style="62" customWidth="1"/>
    <col min="3" max="3" width="10.7265625" style="27" customWidth="1"/>
    <col min="4" max="4" width="19.1796875" style="27" customWidth="1"/>
    <col min="5" max="5" width="18.1796875" style="27" customWidth="1"/>
    <col min="6" max="6" width="11.453125" style="27" customWidth="1"/>
    <col min="7" max="7" width="9.26953125" style="27" customWidth="1"/>
    <col min="8" max="8" width="10.81640625" style="62" customWidth="1"/>
    <col min="9" max="9" width="17.26953125" style="27" customWidth="1"/>
    <col min="10" max="10" width="20" style="27" customWidth="1"/>
    <col min="11" max="12" width="11.453125" style="27" customWidth="1"/>
    <col min="13" max="13" width="10.7265625" style="27" customWidth="1"/>
    <col min="14" max="14" width="18.81640625" style="62" customWidth="1"/>
    <col min="15" max="15" width="19.7265625" style="27" customWidth="1"/>
    <col min="16" max="16" width="11.453125" style="27" customWidth="1"/>
    <col min="17" max="17" width="9.1796875" style="27" customWidth="1"/>
    <col min="18" max="18" width="11" style="27" customWidth="1"/>
    <col min="19" max="19" width="18.81640625" style="27" customWidth="1"/>
    <col min="20" max="20" width="19.54296875" style="27" customWidth="1"/>
    <col min="21" max="21" width="11.1796875" style="27" customWidth="1"/>
    <col min="22" max="22" width="9" style="27" customWidth="1"/>
    <col min="23" max="23" width="10" style="27" customWidth="1"/>
    <col min="24" max="24" width="19" style="27" customWidth="1"/>
    <col min="25" max="25" width="17.26953125" style="27" customWidth="1"/>
    <col min="26" max="26" width="9.7265625" style="27" customWidth="1"/>
    <col min="27" max="27" width="9.1796875" style="27" customWidth="1"/>
    <col min="28" max="28" width="10.81640625" style="27" customWidth="1"/>
    <col min="29" max="29" width="18.1796875" style="27" customWidth="1"/>
    <col min="30" max="30" width="18.81640625" style="27" customWidth="1"/>
    <col min="31" max="31" width="10.81640625" style="27" customWidth="1"/>
    <col min="32" max="16384" width="9.17968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x14ac:dyDescent="0.35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35">
      <c r="A7" s="30" t="s">
        <v>41</v>
      </c>
      <c r="B7" s="31" t="s">
        <v>53</v>
      </c>
      <c r="C7" s="32"/>
      <c r="D7" s="32"/>
      <c r="E7" s="32"/>
      <c r="F7" s="32"/>
      <c r="G7" s="33"/>
      <c r="H7" s="73"/>
      <c r="I7" s="90" t="s">
        <v>46</v>
      </c>
      <c r="J7" s="91">
        <v>45439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">
        <v>61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4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4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>
        <v>4</v>
      </c>
      <c r="H13" s="20">
        <f t="shared" ref="H13:H24" si="2">IF(G13,G13/$G$25,"")</f>
        <v>2.8985507246376812E-2</v>
      </c>
      <c r="I13" s="4">
        <v>49340502.5</v>
      </c>
      <c r="J13" s="5">
        <v>52650342.450000003</v>
      </c>
      <c r="K13" s="21">
        <f t="shared" ref="K13:K24" si="3">IF(J13,J13/$J$25,"")</f>
        <v>0.9425808724433391</v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3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1</v>
      </c>
      <c r="H15" s="20">
        <f t="shared" si="2"/>
        <v>7.246376811594203E-3</v>
      </c>
      <c r="I15" s="6">
        <v>51000</v>
      </c>
      <c r="J15" s="7">
        <v>61710</v>
      </c>
      <c r="K15" s="21">
        <f t="shared" si="3"/>
        <v>1.1047727883957657E-3</v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>
        <v>1</v>
      </c>
      <c r="H18" s="66">
        <f t="shared" si="2"/>
        <v>7.246376811594203E-3</v>
      </c>
      <c r="I18" s="69">
        <v>2029487.78</v>
      </c>
      <c r="J18" s="70">
        <v>2029487.78</v>
      </c>
      <c r="K18" s="67">
        <f t="shared" si="3"/>
        <v>3.6333217853277144E-2</v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54</v>
      </c>
      <c r="H19" s="20">
        <f t="shared" si="2"/>
        <v>0.39130434782608697</v>
      </c>
      <c r="I19" s="6">
        <v>618466.12999999989</v>
      </c>
      <c r="J19" s="7">
        <v>635790.44000000018</v>
      </c>
      <c r="K19" s="21">
        <f t="shared" si="3"/>
        <v>1.1382336367431065E-2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22</v>
      </c>
      <c r="H20" s="66">
        <f t="shared" si="2"/>
        <v>0.15942028985507245</v>
      </c>
      <c r="I20" s="69">
        <v>232738.27000000005</v>
      </c>
      <c r="J20" s="70">
        <v>258141.51</v>
      </c>
      <c r="K20" s="67">
        <f t="shared" si="3"/>
        <v>4.6214181786322066E-3</v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40" customHeight="1" x14ac:dyDescent="0.35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31</v>
      </c>
      <c r="H21" s="20">
        <f t="shared" si="2"/>
        <v>0.22463768115942029</v>
      </c>
      <c r="I21" s="98">
        <v>11924.39</v>
      </c>
      <c r="J21" s="98">
        <v>12537.189999999999</v>
      </c>
      <c r="K21" s="21">
        <f t="shared" si="3"/>
        <v>2.2444897674521973E-4</v>
      </c>
      <c r="L21" s="2">
        <v>2</v>
      </c>
      <c r="M21" s="20">
        <f t="shared" si="4"/>
        <v>1</v>
      </c>
      <c r="N21" s="6">
        <v>629.85</v>
      </c>
      <c r="O21" s="7">
        <v>762.12</v>
      </c>
      <c r="P21" s="21">
        <f t="shared" si="5"/>
        <v>1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40" customHeight="1" x14ac:dyDescent="0.35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40" customHeight="1" x14ac:dyDescent="0.35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>
        <v>25</v>
      </c>
      <c r="H23" s="20">
        <f t="shared" si="2"/>
        <v>0.18115942028985507</v>
      </c>
      <c r="I23" s="98">
        <v>209630</v>
      </c>
      <c r="J23" s="98">
        <v>209630</v>
      </c>
      <c r="K23" s="21">
        <f t="shared" si="3"/>
        <v>3.7529333921796203E-3</v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4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138</v>
      </c>
      <c r="H25" s="17">
        <f t="shared" si="12"/>
        <v>1</v>
      </c>
      <c r="I25" s="18">
        <f t="shared" si="12"/>
        <v>52493749.070000008</v>
      </c>
      <c r="J25" s="18">
        <f t="shared" si="12"/>
        <v>55857639.369999997</v>
      </c>
      <c r="K25" s="19">
        <f t="shared" si="12"/>
        <v>1</v>
      </c>
      <c r="L25" s="16">
        <f t="shared" si="12"/>
        <v>2</v>
      </c>
      <c r="M25" s="17">
        <f t="shared" si="12"/>
        <v>1</v>
      </c>
      <c r="N25" s="18">
        <f t="shared" si="12"/>
        <v>629.85</v>
      </c>
      <c r="O25" s="18">
        <f t="shared" si="12"/>
        <v>762.12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49999999999999" customHeight="1" x14ac:dyDescent="0.35">
      <c r="B26" s="26"/>
      <c r="H26" s="26"/>
      <c r="N26" s="26"/>
    </row>
    <row r="27" spans="1:31" s="49" customFormat="1" ht="34.15" customHeight="1" x14ac:dyDescent="0.35">
      <c r="A27" s="149" t="s">
        <v>60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35">
      <c r="A28" s="150" t="s">
        <v>59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3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" customHeight="1" thickBot="1" x14ac:dyDescent="0.4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5">
      <c r="A34" s="41" t="s">
        <v>25</v>
      </c>
      <c r="B34" s="9">
        <f t="shared" ref="B34:B45" si="13">B13+G13+L13+Q13+AA13+V13</f>
        <v>4</v>
      </c>
      <c r="C34" s="8">
        <f t="shared" ref="C34:C43" si="14">IF(B34,B34/$B$46,"")</f>
        <v>2.8571428571428571E-2</v>
      </c>
      <c r="D34" s="10">
        <f t="shared" ref="D34:D45" si="15">D13+I13+N13+S13+AC13+X13</f>
        <v>49340502.5</v>
      </c>
      <c r="E34" s="11">
        <f t="shared" ref="E34:E45" si="16">E13+J13+O13+T13+AD13+Y13</f>
        <v>52650342.450000003</v>
      </c>
      <c r="F34" s="21">
        <f t="shared" ref="F34:F43" si="17">IF(E34,E34/$E$46,"")</f>
        <v>0.94256801207291407</v>
      </c>
      <c r="J34" s="106" t="s">
        <v>3</v>
      </c>
      <c r="K34" s="107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35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02" t="s">
        <v>1</v>
      </c>
      <c r="K35" s="103"/>
      <c r="L35" s="60">
        <f>G25</f>
        <v>138</v>
      </c>
      <c r="M35" s="8">
        <f t="shared" si="18"/>
        <v>0.98571428571428577</v>
      </c>
      <c r="N35" s="61">
        <f>I25</f>
        <v>52493749.070000008</v>
      </c>
      <c r="O35" s="61">
        <f>J25</f>
        <v>55857639.369999997</v>
      </c>
      <c r="P35" s="59">
        <f t="shared" si="19"/>
        <v>0.9999863562153648</v>
      </c>
    </row>
    <row r="36" spans="1:33" ht="30" customHeight="1" x14ac:dyDescent="0.35">
      <c r="A36" s="43" t="s">
        <v>19</v>
      </c>
      <c r="B36" s="12">
        <f t="shared" si="13"/>
        <v>1</v>
      </c>
      <c r="C36" s="8">
        <f t="shared" si="14"/>
        <v>7.1428571428571426E-3</v>
      </c>
      <c r="D36" s="13">
        <f t="shared" si="15"/>
        <v>51000</v>
      </c>
      <c r="E36" s="14">
        <f t="shared" si="16"/>
        <v>61710</v>
      </c>
      <c r="F36" s="21">
        <f t="shared" si="17"/>
        <v>1.1047577151137699E-3</v>
      </c>
      <c r="G36" s="25"/>
      <c r="J36" s="102" t="s">
        <v>2</v>
      </c>
      <c r="K36" s="103"/>
      <c r="L36" s="60">
        <f>L25</f>
        <v>2</v>
      </c>
      <c r="M36" s="8">
        <f t="shared" si="18"/>
        <v>1.4285714285714285E-2</v>
      </c>
      <c r="N36" s="61">
        <f>N25</f>
        <v>629.85</v>
      </c>
      <c r="O36" s="61">
        <f>O25</f>
        <v>762.12</v>
      </c>
      <c r="P36" s="59">
        <f t="shared" si="19"/>
        <v>1.3643784635269914E-5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02" t="s">
        <v>5</v>
      </c>
      <c r="K38" s="103"/>
      <c r="L38" s="60">
        <f>V25</f>
        <v>0</v>
      </c>
      <c r="M38" s="8" t="str">
        <f t="shared" si="18"/>
        <v/>
      </c>
      <c r="N38" s="61">
        <f>X25</f>
        <v>0</v>
      </c>
      <c r="O38" s="61">
        <f>Y25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13"/>
        <v>1</v>
      </c>
      <c r="C39" s="8">
        <f t="shared" si="14"/>
        <v>7.1428571428571426E-3</v>
      </c>
      <c r="D39" s="13">
        <f t="shared" si="15"/>
        <v>2029487.78</v>
      </c>
      <c r="E39" s="22">
        <f t="shared" si="16"/>
        <v>2029487.78</v>
      </c>
      <c r="F39" s="21">
        <f t="shared" si="17"/>
        <v>3.633272213067764E-2</v>
      </c>
      <c r="G39" s="25"/>
      <c r="J39" s="102" t="s">
        <v>4</v>
      </c>
      <c r="K39" s="103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13"/>
        <v>54</v>
      </c>
      <c r="C40" s="8">
        <f t="shared" si="14"/>
        <v>0.38571428571428573</v>
      </c>
      <c r="D40" s="13">
        <f t="shared" si="15"/>
        <v>618466.12999999989</v>
      </c>
      <c r="E40" s="23">
        <f t="shared" si="16"/>
        <v>635790.44000000018</v>
      </c>
      <c r="F40" s="21">
        <f t="shared" si="17"/>
        <v>1.138218106928502E-2</v>
      </c>
      <c r="G40" s="25"/>
      <c r="J40" s="104" t="s">
        <v>0</v>
      </c>
      <c r="K40" s="105"/>
      <c r="L40" s="83">
        <f>SUM(L34:L39)</f>
        <v>140</v>
      </c>
      <c r="M40" s="17">
        <f>SUM(M34:M39)</f>
        <v>1</v>
      </c>
      <c r="N40" s="84">
        <f>SUM(N34:N39)</f>
        <v>52494378.920000009</v>
      </c>
      <c r="O40" s="85">
        <f>SUM(O34:O39)</f>
        <v>55858401.489999995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13"/>
        <v>22</v>
      </c>
      <c r="C41" s="8">
        <f t="shared" si="14"/>
        <v>0.15714285714285714</v>
      </c>
      <c r="D41" s="13">
        <f t="shared" si="15"/>
        <v>232738.27000000005</v>
      </c>
      <c r="E41" s="23">
        <f t="shared" si="16"/>
        <v>258141.51</v>
      </c>
      <c r="F41" s="21">
        <f t="shared" si="17"/>
        <v>4.6213551249978668E-3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5">
      <c r="A42" s="95" t="s">
        <v>50</v>
      </c>
      <c r="B42" s="12">
        <f t="shared" si="13"/>
        <v>33</v>
      </c>
      <c r="C42" s="8">
        <f t="shared" si="14"/>
        <v>0.23571428571428571</v>
      </c>
      <c r="D42" s="13">
        <f t="shared" si="15"/>
        <v>12554.24</v>
      </c>
      <c r="E42" s="14">
        <f t="shared" si="16"/>
        <v>13299.31</v>
      </c>
      <c r="F42" s="21">
        <f t="shared" si="17"/>
        <v>2.380896990469893E-4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5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13"/>
        <v>25</v>
      </c>
      <c r="C44" s="8">
        <f t="shared" ref="C44" si="20">IF(B44,B44/$B$46,"")</f>
        <v>0.17857142857142858</v>
      </c>
      <c r="D44" s="13">
        <f t="shared" si="15"/>
        <v>209630</v>
      </c>
      <c r="E44" s="14">
        <f t="shared" si="16"/>
        <v>209630</v>
      </c>
      <c r="F44" s="21">
        <f t="shared" ref="F44" si="21">IF(E44,E44/$E$46,"")</f>
        <v>3.7528821879646668E-3</v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7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140</v>
      </c>
      <c r="C46" s="17">
        <f>SUM(C34:C45)</f>
        <v>1</v>
      </c>
      <c r="D46" s="18">
        <f>SUM(D34:D45)</f>
        <v>52494378.920000009</v>
      </c>
      <c r="E46" s="18">
        <f>SUM(E34:E45)</f>
        <v>55858401.490000002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35">
      <c r="B48" s="26"/>
      <c r="H48" s="26"/>
      <c r="N48" s="26"/>
    </row>
    <row r="49" spans="2:14" s="25" customForma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  <mergeCell ref="B10:AE10"/>
    <mergeCell ref="B11:F11"/>
    <mergeCell ref="G11:K11"/>
    <mergeCell ref="Q11:U11"/>
    <mergeCell ref="AA11:AE11"/>
    <mergeCell ref="V11:Z11"/>
    <mergeCell ref="J38:K38"/>
    <mergeCell ref="J40:K40"/>
    <mergeCell ref="J34:K34"/>
    <mergeCell ref="J35:K35"/>
    <mergeCell ref="J36:K36"/>
    <mergeCell ref="J37:K37"/>
    <mergeCell ref="J39:K39"/>
  </mergeCells>
  <hyperlinks>
    <hyperlink ref="A28" r:id="rId1" location="page=191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80" zoomScaleNormal="80" workbookViewId="0">
      <selection activeCell="A5" sqref="A5"/>
    </sheetView>
  </sheetViews>
  <sheetFormatPr defaultColWidth="9.1796875" defaultRowHeight="14.5" x14ac:dyDescent="0.35"/>
  <cols>
    <col min="1" max="1" width="26.1796875" style="27" customWidth="1"/>
    <col min="2" max="2" width="11.54296875" style="62" customWidth="1"/>
    <col min="3" max="3" width="10.7265625" style="27" customWidth="1"/>
    <col min="4" max="4" width="19.1796875" style="27" customWidth="1"/>
    <col min="5" max="5" width="18.1796875" style="27" customWidth="1"/>
    <col min="6" max="6" width="11.453125" style="27" customWidth="1"/>
    <col min="7" max="7" width="9.26953125" style="27" customWidth="1"/>
    <col min="8" max="8" width="10.81640625" style="62" customWidth="1"/>
    <col min="9" max="9" width="17.26953125" style="27" customWidth="1"/>
    <col min="10" max="10" width="20" style="27" customWidth="1"/>
    <col min="11" max="12" width="11.453125" style="27" customWidth="1"/>
    <col min="13" max="13" width="10.7265625" style="27" customWidth="1"/>
    <col min="14" max="14" width="18.81640625" style="62" customWidth="1"/>
    <col min="15" max="15" width="19.7265625" style="27" customWidth="1"/>
    <col min="16" max="16" width="11.453125" style="27" customWidth="1"/>
    <col min="17" max="17" width="9.1796875" style="27" customWidth="1"/>
    <col min="18" max="18" width="11" style="27" customWidth="1"/>
    <col min="19" max="19" width="18.81640625" style="27" customWidth="1"/>
    <col min="20" max="20" width="19.54296875" style="27" customWidth="1"/>
    <col min="21" max="21" width="11.1796875" style="27" customWidth="1"/>
    <col min="22" max="22" width="9" style="27" customWidth="1"/>
    <col min="23" max="23" width="10" style="27" customWidth="1"/>
    <col min="24" max="24" width="19" style="27" customWidth="1"/>
    <col min="25" max="25" width="17.26953125" style="27" customWidth="1"/>
    <col min="26" max="26" width="9.7265625" style="27" customWidth="1"/>
    <col min="27" max="27" width="9.1796875" style="27" customWidth="1"/>
    <col min="28" max="28" width="10.81640625" style="27" customWidth="1"/>
    <col min="29" max="29" width="18.1796875" style="27" customWidth="1"/>
    <col min="30" max="30" width="18.81640625" style="27" customWidth="1"/>
    <col min="31" max="31" width="10.81640625" style="27" customWidth="1"/>
    <col min="32" max="16384" width="9.17968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3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54</v>
      </c>
      <c r="C7" s="32"/>
      <c r="D7" s="32"/>
      <c r="E7" s="32"/>
      <c r="F7" s="32"/>
      <c r="G7" s="33"/>
      <c r="H7" s="73"/>
      <c r="I7" s="90" t="s">
        <v>46</v>
      </c>
      <c r="J7" s="91" t="s">
        <v>62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de Serveis Socials de Barcelona (IMSS)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4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4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4</v>
      </c>
      <c r="H13" s="20">
        <f t="shared" ref="H13:H21" si="2">IF(G13,G13/$G$25,"")</f>
        <v>2.4539877300613498E-2</v>
      </c>
      <c r="I13" s="4">
        <v>10841697.909999998</v>
      </c>
      <c r="J13" s="5">
        <v>11751009.909999998</v>
      </c>
      <c r="K13" s="21">
        <f t="shared" ref="K13:K21" si="3">IF(J13,J13/$J$25,"")</f>
        <v>0.91126686548547486</v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2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>
        <v>1</v>
      </c>
      <c r="M14" s="20">
        <f t="shared" si="4"/>
        <v>0.2</v>
      </c>
      <c r="N14" s="6">
        <v>77211.199999999997</v>
      </c>
      <c r="O14" s="7">
        <v>93425.55</v>
      </c>
      <c r="P14" s="21">
        <f t="shared" si="5"/>
        <v>0.97465596437949431</v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72</v>
      </c>
      <c r="H19" s="20">
        <f t="shared" si="2"/>
        <v>0.44171779141104295</v>
      </c>
      <c r="I19" s="6">
        <v>785266.83</v>
      </c>
      <c r="J19" s="7">
        <v>810372.36999999976</v>
      </c>
      <c r="K19" s="21">
        <f t="shared" si="3"/>
        <v>6.2842725445879183E-2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24</v>
      </c>
      <c r="H20" s="66">
        <f t="shared" si="2"/>
        <v>0.14723926380368099</v>
      </c>
      <c r="I20" s="69">
        <v>205118.46999999997</v>
      </c>
      <c r="J20" s="70">
        <v>229622.50999999998</v>
      </c>
      <c r="K20" s="21">
        <f t="shared" si="3"/>
        <v>1.780675759234443E-2</v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40" customHeight="1" x14ac:dyDescent="0.35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56</v>
      </c>
      <c r="H21" s="20">
        <f t="shared" si="2"/>
        <v>0.34355828220858897</v>
      </c>
      <c r="I21" s="6">
        <v>18055.359999999993</v>
      </c>
      <c r="J21" s="7">
        <v>19930.669999999998</v>
      </c>
      <c r="K21" s="21">
        <f t="shared" si="3"/>
        <v>1.5455828322014742E-3</v>
      </c>
      <c r="L21" s="2">
        <v>4</v>
      </c>
      <c r="M21" s="20">
        <f t="shared" si="4"/>
        <v>0.8</v>
      </c>
      <c r="N21" s="6">
        <v>2007.73</v>
      </c>
      <c r="O21" s="7">
        <v>2429.35</v>
      </c>
      <c r="P21" s="21">
        <f t="shared" si="5"/>
        <v>2.5344035620505575E-2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40" customHeight="1" x14ac:dyDescent="0.35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40" customHeight="1" x14ac:dyDescent="0.35">
      <c r="A23" s="94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>
        <v>7</v>
      </c>
      <c r="H23" s="20">
        <f t="shared" si="13"/>
        <v>4.2944785276073622E-2</v>
      </c>
      <c r="I23" s="6">
        <v>84310</v>
      </c>
      <c r="J23" s="7">
        <v>84310</v>
      </c>
      <c r="K23" s="21">
        <f t="shared" si="14"/>
        <v>6.5380686441000885E-3</v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4">
      <c r="A25" s="82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163</v>
      </c>
      <c r="H25" s="17">
        <f t="shared" si="32"/>
        <v>1</v>
      </c>
      <c r="I25" s="18">
        <f t="shared" si="32"/>
        <v>11934448.569999998</v>
      </c>
      <c r="J25" s="18">
        <f t="shared" si="32"/>
        <v>12895245.459999997</v>
      </c>
      <c r="K25" s="19">
        <f t="shared" si="32"/>
        <v>1</v>
      </c>
      <c r="L25" s="16">
        <f t="shared" si="32"/>
        <v>5</v>
      </c>
      <c r="M25" s="17">
        <f t="shared" si="32"/>
        <v>1</v>
      </c>
      <c r="N25" s="18">
        <f t="shared" si="32"/>
        <v>79218.929999999993</v>
      </c>
      <c r="O25" s="18">
        <f t="shared" si="32"/>
        <v>95854.900000000009</v>
      </c>
      <c r="P25" s="19">
        <f t="shared" si="32"/>
        <v>0.99999999999999989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35">
      <c r="B26" s="26"/>
      <c r="H26" s="26"/>
      <c r="N26" s="26"/>
    </row>
    <row r="27" spans="1:31" s="49" customFormat="1" ht="34.15" customHeight="1" x14ac:dyDescent="0.35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35">
      <c r="A28" s="151" t="str">
        <f>'CONTRACTACIO 1r TR 2024'!A28:Q28</f>
        <v>https://ajuntament.barcelona.cat/pressupostos2024/docs/2024/1.%20EXP.%202023-0024%20Pressupost%20General%202024_CEiH%2020.02.24.pdf#page=191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3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27"/>
      <c r="B32" s="134"/>
      <c r="C32" s="135"/>
      <c r="D32" s="135"/>
      <c r="E32" s="135"/>
      <c r="F32" s="136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" customHeight="1" thickBot="1" x14ac:dyDescent="0.4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5">
      <c r="A34" s="41" t="s">
        <v>25</v>
      </c>
      <c r="B34" s="9">
        <f t="shared" ref="B34:B45" si="33">B13+G13+L13+Q13+AA13+V13</f>
        <v>4</v>
      </c>
      <c r="C34" s="8">
        <f t="shared" ref="C34:C45" si="34">IF(B34,B34/$B$46,"")</f>
        <v>2.3809523809523808E-2</v>
      </c>
      <c r="D34" s="10">
        <f t="shared" ref="D34:D45" si="35">D13+I13+N13+S13+AC13+X13</f>
        <v>10841697.909999998</v>
      </c>
      <c r="E34" s="11">
        <f t="shared" ref="E34:E45" si="36">E13+J13+O13+T13+AD13+Y13</f>
        <v>11751009.909999998</v>
      </c>
      <c r="F34" s="21">
        <f t="shared" ref="F34:F42" si="37">IF(E34,E34/$E$46,"")</f>
        <v>0.90454307828932823</v>
      </c>
      <c r="J34" s="106" t="s">
        <v>3</v>
      </c>
      <c r="K34" s="107"/>
      <c r="L34" s="57">
        <f>B25</f>
        <v>0</v>
      </c>
      <c r="M34" s="8" t="str">
        <f t="shared" ref="M34:M39" si="38">IF(L34,L34/$L$40,"")</f>
        <v/>
      </c>
      <c r="N34" s="58">
        <f>D25</f>
        <v>0</v>
      </c>
      <c r="O34" s="58">
        <f>E25</f>
        <v>0</v>
      </c>
      <c r="P34" s="59" t="str">
        <f t="shared" ref="P34:P39" si="39">IF(O34,O34/$O$40,"")</f>
        <v/>
      </c>
    </row>
    <row r="35" spans="1:33" s="25" customFormat="1" ht="30" customHeight="1" x14ac:dyDescent="0.35">
      <c r="A35" s="43" t="s">
        <v>18</v>
      </c>
      <c r="B35" s="12">
        <f t="shared" si="33"/>
        <v>1</v>
      </c>
      <c r="C35" s="8">
        <f t="shared" si="34"/>
        <v>5.9523809523809521E-3</v>
      </c>
      <c r="D35" s="13">
        <f t="shared" si="35"/>
        <v>77211.199999999997</v>
      </c>
      <c r="E35" s="14">
        <f t="shared" si="36"/>
        <v>93425.55</v>
      </c>
      <c r="F35" s="21">
        <f t="shared" si="37"/>
        <v>7.1915039843476365E-3</v>
      </c>
      <c r="J35" s="102" t="s">
        <v>1</v>
      </c>
      <c r="K35" s="103"/>
      <c r="L35" s="60">
        <f>G25</f>
        <v>163</v>
      </c>
      <c r="M35" s="8">
        <f t="shared" si="38"/>
        <v>0.97023809523809523</v>
      </c>
      <c r="N35" s="61">
        <f>I25</f>
        <v>11934448.569999998</v>
      </c>
      <c r="O35" s="61">
        <f>J25</f>
        <v>12895245.459999997</v>
      </c>
      <c r="P35" s="59">
        <f t="shared" si="39"/>
        <v>0.99262149492008078</v>
      </c>
    </row>
    <row r="36" spans="1:33" ht="30" customHeight="1" x14ac:dyDescent="0.35">
      <c r="A36" s="43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5"/>
      <c r="J36" s="102" t="s">
        <v>2</v>
      </c>
      <c r="K36" s="103"/>
      <c r="L36" s="60">
        <f>L25</f>
        <v>5</v>
      </c>
      <c r="M36" s="8">
        <f t="shared" si="38"/>
        <v>2.976190476190476E-2</v>
      </c>
      <c r="N36" s="61">
        <f>N25</f>
        <v>79218.929999999993</v>
      </c>
      <c r="O36" s="61">
        <f>O25</f>
        <v>95854.900000000009</v>
      </c>
      <c r="P36" s="59">
        <f t="shared" si="39"/>
        <v>7.3785050799191907E-3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5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02" t="s">
        <v>34</v>
      </c>
      <c r="K37" s="103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02" t="s">
        <v>5</v>
      </c>
      <c r="K38" s="103"/>
      <c r="L38" s="60">
        <f>V25</f>
        <v>0</v>
      </c>
      <c r="M38" s="8" t="str">
        <f t="shared" si="38"/>
        <v/>
      </c>
      <c r="N38" s="61">
        <f>X25</f>
        <v>0</v>
      </c>
      <c r="O38" s="61">
        <f>Y25</f>
        <v>0</v>
      </c>
      <c r="P38" s="59" t="str">
        <f t="shared" si="3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5"/>
      <c r="J39" s="102" t="s">
        <v>4</v>
      </c>
      <c r="K39" s="103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33"/>
        <v>72</v>
      </c>
      <c r="C40" s="8">
        <f t="shared" si="34"/>
        <v>0.42857142857142855</v>
      </c>
      <c r="D40" s="13">
        <f t="shared" si="35"/>
        <v>785266.83</v>
      </c>
      <c r="E40" s="23">
        <f t="shared" si="36"/>
        <v>810372.36999999976</v>
      </c>
      <c r="F40" s="21">
        <f t="shared" si="37"/>
        <v>6.2379040076940791E-2</v>
      </c>
      <c r="G40" s="25"/>
      <c r="J40" s="104" t="s">
        <v>0</v>
      </c>
      <c r="K40" s="105"/>
      <c r="L40" s="83">
        <f>SUM(L34:L39)</f>
        <v>168</v>
      </c>
      <c r="M40" s="17">
        <f>SUM(M34:M39)</f>
        <v>1</v>
      </c>
      <c r="N40" s="84">
        <f>SUM(N34:N39)</f>
        <v>12013667.499999998</v>
      </c>
      <c r="O40" s="85">
        <f>SUM(O34:O39)</f>
        <v>12991100.359999998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33"/>
        <v>24</v>
      </c>
      <c r="C41" s="8">
        <f t="shared" si="34"/>
        <v>0.14285714285714285</v>
      </c>
      <c r="D41" s="13">
        <f t="shared" si="35"/>
        <v>205118.46999999997</v>
      </c>
      <c r="E41" s="23">
        <f t="shared" si="36"/>
        <v>229622.50999999998</v>
      </c>
      <c r="F41" s="21">
        <f t="shared" si="37"/>
        <v>1.7675370340992425E-2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5">
      <c r="A42" s="46" t="s">
        <v>32</v>
      </c>
      <c r="B42" s="12">
        <f t="shared" si="33"/>
        <v>60</v>
      </c>
      <c r="C42" s="8">
        <f t="shared" si="34"/>
        <v>0.35714285714285715</v>
      </c>
      <c r="D42" s="13">
        <f t="shared" si="35"/>
        <v>20063.089999999993</v>
      </c>
      <c r="E42" s="14">
        <f t="shared" si="36"/>
        <v>22360.019999999997</v>
      </c>
      <c r="F42" s="21">
        <f t="shared" si="37"/>
        <v>1.7211798369941929E-3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5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33"/>
        <v>7</v>
      </c>
      <c r="C44" s="8">
        <f t="shared" si="34"/>
        <v>4.1666666666666664E-2</v>
      </c>
      <c r="D44" s="13">
        <f t="shared" si="35"/>
        <v>84310</v>
      </c>
      <c r="E44" s="14">
        <f t="shared" si="36"/>
        <v>84310</v>
      </c>
      <c r="F44" s="21">
        <f>IF(E44,E44/$E$46,"")</f>
        <v>6.4898274713967351E-3</v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4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168</v>
      </c>
      <c r="C46" s="17">
        <f>SUM(C34:C45)</f>
        <v>0.99999999999999989</v>
      </c>
      <c r="D46" s="18">
        <f>SUM(D34:D45)</f>
        <v>12013667.499999998</v>
      </c>
      <c r="E46" s="18">
        <f>SUM(E34:E45)</f>
        <v>12991100.359999998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35">
      <c r="B48" s="26"/>
      <c r="H48" s="26"/>
      <c r="N48" s="26"/>
    </row>
    <row r="49" spans="2:14" s="25" customForma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29:H29"/>
    <mergeCell ref="A31:A33"/>
    <mergeCell ref="B31:F32"/>
    <mergeCell ref="J31:K33"/>
    <mergeCell ref="L31:P32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796875" defaultRowHeight="14.5" x14ac:dyDescent="0.35"/>
  <cols>
    <col min="1" max="1" width="26.1796875" style="27" customWidth="1"/>
    <col min="2" max="2" width="11.54296875" style="62" customWidth="1"/>
    <col min="3" max="3" width="10.7265625" style="27" customWidth="1"/>
    <col min="4" max="4" width="19.1796875" style="27" customWidth="1"/>
    <col min="5" max="5" width="18.1796875" style="27" customWidth="1"/>
    <col min="6" max="6" width="11.453125" style="27" customWidth="1"/>
    <col min="7" max="7" width="9.26953125" style="27" customWidth="1"/>
    <col min="8" max="8" width="10.81640625" style="62" customWidth="1"/>
    <col min="9" max="9" width="17.26953125" style="27" customWidth="1"/>
    <col min="10" max="10" width="20" style="27" customWidth="1"/>
    <col min="11" max="12" width="11.453125" style="27" customWidth="1"/>
    <col min="13" max="13" width="10.7265625" style="27" customWidth="1"/>
    <col min="14" max="14" width="18.81640625" style="62" customWidth="1"/>
    <col min="15" max="15" width="19.7265625" style="27" customWidth="1"/>
    <col min="16" max="16" width="11.453125" style="27" customWidth="1"/>
    <col min="17" max="17" width="9.1796875" style="27" customWidth="1"/>
    <col min="18" max="18" width="11" style="27" customWidth="1"/>
    <col min="19" max="19" width="18.81640625" style="27" customWidth="1"/>
    <col min="20" max="20" width="19.54296875" style="27" customWidth="1"/>
    <col min="21" max="21" width="11.1796875" style="27" customWidth="1"/>
    <col min="22" max="22" width="9" style="27" customWidth="1"/>
    <col min="23" max="23" width="10" style="27" customWidth="1"/>
    <col min="24" max="24" width="19" style="27" customWidth="1"/>
    <col min="25" max="25" width="17.26953125" style="27" customWidth="1"/>
    <col min="26" max="26" width="9.7265625" style="27" customWidth="1"/>
    <col min="27" max="27" width="9.1796875" style="27" customWidth="1"/>
    <col min="28" max="28" width="10.81640625" style="27" customWidth="1"/>
    <col min="29" max="29" width="18.1796875" style="27" customWidth="1"/>
    <col min="30" max="30" width="18.81640625" style="27" customWidth="1"/>
    <col min="31" max="31" width="10.81640625" style="27" customWidth="1"/>
    <col min="32" max="16384" width="9.17968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3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55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de Serveis Socials de Barcelona (IMSS)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19.899999999999999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4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4">
      <c r="A12" s="144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40" customHeight="1" x14ac:dyDescent="0.35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40" customHeight="1" x14ac:dyDescent="0.35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40" customHeight="1" x14ac:dyDescent="0.35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4">
      <c r="A25" s="82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0</v>
      </c>
      <c r="H25" s="17">
        <f t="shared" si="22"/>
        <v>0</v>
      </c>
      <c r="I25" s="18">
        <f t="shared" si="22"/>
        <v>0</v>
      </c>
      <c r="J25" s="18">
        <f t="shared" si="22"/>
        <v>0</v>
      </c>
      <c r="K25" s="19">
        <f t="shared" si="22"/>
        <v>0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35">
      <c r="B26" s="26"/>
      <c r="H26" s="26"/>
      <c r="N26" s="26"/>
    </row>
    <row r="27" spans="1:31" s="49" customFormat="1" ht="34.15" customHeight="1" x14ac:dyDescent="0.35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35">
      <c r="A28" s="151" t="str">
        <f>'CONTRACTACIO 1r TR 2024'!A28:Q28</f>
        <v>https://ajuntament.barcelona.cat/pressupostos2024/docs/2024/1.%20EXP.%202023-0024%20Pressupost%20General%202024_CEiH%2020.02.24.pdf#page=191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3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" customHeight="1" thickBot="1" x14ac:dyDescent="0.4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5">
      <c r="A34" s="41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06" t="s">
        <v>3</v>
      </c>
      <c r="K34" s="107"/>
      <c r="L34" s="57">
        <f>B25</f>
        <v>0</v>
      </c>
      <c r="M34" s="8" t="str">
        <f>IF(L34,L34/$L$40,"")</f>
        <v/>
      </c>
      <c r="N34" s="58">
        <f>D25</f>
        <v>0</v>
      </c>
      <c r="O34" s="58">
        <f>E25</f>
        <v>0</v>
      </c>
      <c r="P34" s="59" t="str">
        <f>IF(O34,O34/$O$40,"")</f>
        <v/>
      </c>
    </row>
    <row r="35" spans="1:33" s="25" customFormat="1" ht="30" customHeight="1" x14ac:dyDescent="0.35">
      <c r="A35" s="43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02" t="s">
        <v>1</v>
      </c>
      <c r="K35" s="103"/>
      <c r="L35" s="60">
        <f>G25</f>
        <v>0</v>
      </c>
      <c r="M35" s="8" t="str">
        <f>IF(L35,L35/$L$40,"")</f>
        <v/>
      </c>
      <c r="N35" s="61">
        <f>I25</f>
        <v>0</v>
      </c>
      <c r="O35" s="61">
        <f>J25</f>
        <v>0</v>
      </c>
      <c r="P35" s="59" t="str">
        <f>IF(O35,O35/$O$40,"")</f>
        <v/>
      </c>
    </row>
    <row r="36" spans="1:33" ht="30" customHeight="1" x14ac:dyDescent="0.35">
      <c r="A36" s="43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102" t="s">
        <v>2</v>
      </c>
      <c r="K36" s="103"/>
      <c r="L36" s="60">
        <f>L25</f>
        <v>0</v>
      </c>
      <c r="M36" s="8" t="str">
        <f>IF(L36,L36/$L$40,"")</f>
        <v/>
      </c>
      <c r="N36" s="61">
        <f>N25</f>
        <v>0</v>
      </c>
      <c r="O36" s="61">
        <f>O25</f>
        <v>0</v>
      </c>
      <c r="P36" s="59" t="str">
        <f>IF(O36,O36/$O$40,"")</f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5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02" t="s">
        <v>34</v>
      </c>
      <c r="K37" s="103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02" t="s">
        <v>5</v>
      </c>
      <c r="K38" s="103"/>
      <c r="L38" s="60">
        <f>V25</f>
        <v>0</v>
      </c>
      <c r="M38" s="8" t="str">
        <f>IF(L38,L38/$L$40,"")</f>
        <v/>
      </c>
      <c r="N38" s="61">
        <f>X25</f>
        <v>0</v>
      </c>
      <c r="O38" s="61">
        <f>Y25</f>
        <v>0</v>
      </c>
      <c r="P38" s="59" t="str">
        <f>IF(O38,O38/$O$40,"")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102" t="s">
        <v>4</v>
      </c>
      <c r="K39" s="103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23">
        <f t="shared" si="26"/>
        <v>0</v>
      </c>
      <c r="F40" s="21" t="str">
        <f t="shared" si="27"/>
        <v/>
      </c>
      <c r="G40" s="25"/>
      <c r="J40" s="104" t="s">
        <v>0</v>
      </c>
      <c r="K40" s="105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23">
        <f t="shared" si="26"/>
        <v>0</v>
      </c>
      <c r="F41" s="21" t="str">
        <f t="shared" si="27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5">
      <c r="A42" s="46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5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7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35">
      <c r="B48" s="26"/>
      <c r="H48" s="26"/>
      <c r="N48" s="26"/>
    </row>
    <row r="49" spans="2:14" s="25" customForma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8:K38"/>
    <mergeCell ref="J39:K39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796875" defaultRowHeight="14.5" x14ac:dyDescent="0.35"/>
  <cols>
    <col min="1" max="1" width="26.1796875" style="27" customWidth="1"/>
    <col min="2" max="2" width="11.54296875" style="62" customWidth="1"/>
    <col min="3" max="3" width="10.7265625" style="27" customWidth="1"/>
    <col min="4" max="4" width="19.1796875" style="27" customWidth="1"/>
    <col min="5" max="5" width="18.1796875" style="27" customWidth="1"/>
    <col min="6" max="6" width="11.453125" style="27" customWidth="1"/>
    <col min="7" max="7" width="9.26953125" style="27" customWidth="1"/>
    <col min="8" max="8" width="10.81640625" style="62" customWidth="1"/>
    <col min="9" max="9" width="17.26953125" style="27" customWidth="1"/>
    <col min="10" max="10" width="20" style="27" customWidth="1"/>
    <col min="11" max="12" width="11.453125" style="27" customWidth="1"/>
    <col min="13" max="13" width="10.7265625" style="27" customWidth="1"/>
    <col min="14" max="14" width="18.81640625" style="62" customWidth="1"/>
    <col min="15" max="15" width="19.7265625" style="27" customWidth="1"/>
    <col min="16" max="16" width="11.453125" style="27" customWidth="1"/>
    <col min="17" max="17" width="9.1796875" style="27" customWidth="1"/>
    <col min="18" max="18" width="11" style="27" customWidth="1"/>
    <col min="19" max="19" width="18.81640625" style="27" customWidth="1"/>
    <col min="20" max="20" width="19.54296875" style="27" customWidth="1"/>
    <col min="21" max="21" width="11.1796875" style="27" customWidth="1"/>
    <col min="22" max="22" width="9" style="27" customWidth="1"/>
    <col min="23" max="23" width="10" style="27" customWidth="1"/>
    <col min="24" max="24" width="19" style="27" customWidth="1"/>
    <col min="25" max="25" width="17.26953125" style="27" customWidth="1"/>
    <col min="26" max="26" width="9.7265625" style="27" customWidth="1"/>
    <col min="27" max="27" width="9.1796875" style="27" customWidth="1"/>
    <col min="28" max="28" width="10.81640625" style="27" customWidth="1"/>
    <col min="29" max="29" width="18.1796875" style="27" customWidth="1"/>
    <col min="30" max="30" width="18.81640625" style="27" customWidth="1"/>
    <col min="31" max="31" width="10.81640625" style="27" customWidth="1"/>
    <col min="32" max="16384" width="9.17968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3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56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de Serveis Socials de Barcelona (IMSS)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4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4">
      <c r="A12" s="144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3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>IF(L20,L20/$L$25,"")</f>
        <v/>
      </c>
      <c r="N20" s="69"/>
      <c r="O20" s="70"/>
      <c r="P20" s="67" t="str">
        <f>IF(O20,O20/$O$25,"")</f>
        <v/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40" customHeight="1" x14ac:dyDescent="0.35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40" customHeight="1" x14ac:dyDescent="0.35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40" customHeight="1" x14ac:dyDescent="0.35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4">
      <c r="A25" s="82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35">
      <c r="B26" s="26"/>
      <c r="H26" s="26"/>
      <c r="N26" s="26"/>
    </row>
    <row r="27" spans="1:31" s="49" customFormat="1" ht="34.15" customHeight="1" x14ac:dyDescent="0.35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35">
      <c r="A28" s="151" t="str">
        <f>'CONTRACTACIO 1r TR 2024'!A28:Q28</f>
        <v>https://ajuntament.barcelona.cat/pressupostos2024/docs/2024/1.%20EXP.%202023-0024%20Pressupost%20General%202024_CEiH%2020.02.24.pdf#page=191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3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" customHeight="1" thickBot="1" x14ac:dyDescent="0.4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5">
      <c r="A34" s="41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06" t="s">
        <v>3</v>
      </c>
      <c r="K34" s="107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35">
      <c r="A35" s="43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02" t="s">
        <v>1</v>
      </c>
      <c r="K35" s="103"/>
      <c r="L35" s="60">
        <f>G25</f>
        <v>0</v>
      </c>
      <c r="M35" s="8" t="str">
        <f t="shared" si="36"/>
        <v/>
      </c>
      <c r="N35" s="61">
        <f>I25</f>
        <v>0</v>
      </c>
      <c r="O35" s="61">
        <f>J25</f>
        <v>0</v>
      </c>
      <c r="P35" s="59" t="str">
        <f t="shared" si="37"/>
        <v/>
      </c>
    </row>
    <row r="36" spans="1:33" ht="30" customHeight="1" x14ac:dyDescent="0.35">
      <c r="A36" s="43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102" t="s">
        <v>2</v>
      </c>
      <c r="K36" s="103"/>
      <c r="L36" s="60">
        <f>L25</f>
        <v>0</v>
      </c>
      <c r="M36" s="8" t="str">
        <f t="shared" si="36"/>
        <v/>
      </c>
      <c r="N36" s="61">
        <f>N25</f>
        <v>0</v>
      </c>
      <c r="O36" s="61">
        <f>O25</f>
        <v>0</v>
      </c>
      <c r="P36" s="59" t="str">
        <f t="shared" si="37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5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02" t="s">
        <v>34</v>
      </c>
      <c r="K37" s="103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02" t="s">
        <v>5</v>
      </c>
      <c r="K38" s="103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5"/>
      <c r="J39" s="102" t="s">
        <v>4</v>
      </c>
      <c r="K39" s="103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23">
        <f t="shared" si="34"/>
        <v>0</v>
      </c>
      <c r="F40" s="21" t="str">
        <f t="shared" si="35"/>
        <v/>
      </c>
      <c r="G40" s="25"/>
      <c r="J40" s="104" t="s">
        <v>0</v>
      </c>
      <c r="K40" s="105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23">
        <f t="shared" si="34"/>
        <v>0</v>
      </c>
      <c r="F41" s="21" t="str">
        <f t="shared" si="35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5">
      <c r="A42" s="46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5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4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35">
      <c r="B48" s="26"/>
      <c r="H48" s="26"/>
      <c r="N48" s="26"/>
    </row>
    <row r="49" spans="2:14" s="25" customForma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796875" defaultRowHeight="14.5" x14ac:dyDescent="0.35"/>
  <cols>
    <col min="1" max="1" width="30.453125" style="27" customWidth="1"/>
    <col min="2" max="2" width="11.1796875" style="62" customWidth="1"/>
    <col min="3" max="3" width="10.7265625" style="27" customWidth="1"/>
    <col min="4" max="4" width="19.1796875" style="27" customWidth="1"/>
    <col min="5" max="5" width="19.7265625" style="27" customWidth="1"/>
    <col min="6" max="6" width="11.453125" style="27" customWidth="1"/>
    <col min="7" max="7" width="9.26953125" style="27" customWidth="1"/>
    <col min="8" max="8" width="10.81640625" style="62" customWidth="1"/>
    <col min="9" max="9" width="17.26953125" style="27" customWidth="1"/>
    <col min="10" max="10" width="20" style="27" customWidth="1"/>
    <col min="11" max="11" width="11.453125" style="27" customWidth="1"/>
    <col min="12" max="12" width="11.7265625" style="27" customWidth="1"/>
    <col min="13" max="13" width="10.7265625" style="27" customWidth="1"/>
    <col min="14" max="14" width="20.1796875" style="62" customWidth="1"/>
    <col min="15" max="15" width="19.7265625" style="27" customWidth="1"/>
    <col min="16" max="16" width="11.453125" style="27" customWidth="1"/>
    <col min="17" max="17" width="9.1796875" style="27" customWidth="1"/>
    <col min="18" max="18" width="11" style="27" customWidth="1"/>
    <col min="19" max="19" width="18.81640625" style="27" customWidth="1"/>
    <col min="20" max="20" width="19.54296875" style="27" customWidth="1"/>
    <col min="21" max="21" width="11.1796875" style="27" customWidth="1"/>
    <col min="22" max="22" width="9" style="27" customWidth="1"/>
    <col min="23" max="23" width="10" style="27" customWidth="1"/>
    <col min="24" max="24" width="19" style="27" customWidth="1"/>
    <col min="25" max="25" width="15.453125" style="27" customWidth="1"/>
    <col min="26" max="26" width="9.7265625" style="27" customWidth="1"/>
    <col min="27" max="27" width="9.1796875" style="27" customWidth="1"/>
    <col min="28" max="28" width="10.81640625" style="27" customWidth="1"/>
    <col min="29" max="29" width="18.1796875" style="27" customWidth="1"/>
    <col min="30" max="30" width="18.81640625" style="27" customWidth="1"/>
    <col min="31" max="31" width="10.81640625" style="27" customWidth="1"/>
    <col min="32" max="16384" width="9.17968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x14ac:dyDescent="0.35">
      <c r="B4" s="26"/>
      <c r="H4" s="26"/>
      <c r="N4" s="26"/>
    </row>
    <row r="5" spans="1:31" s="25" customFormat="1" ht="30.75" customHeight="1" x14ac:dyDescent="0.35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57</v>
      </c>
      <c r="B7" s="31" t="s">
        <v>58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de Serveis Socials de Barcelona (IMSS)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52" t="s">
        <v>6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4"/>
    </row>
    <row r="11" spans="1:31" ht="30" customHeight="1" thickBot="1" x14ac:dyDescent="0.4">
      <c r="A11" s="155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0" t="s">
        <v>4</v>
      </c>
      <c r="W11" s="121"/>
      <c r="X11" s="121"/>
      <c r="Y11" s="121"/>
      <c r="Z11" s="122"/>
      <c r="AA11" s="123" t="s">
        <v>5</v>
      </c>
      <c r="AB11" s="124"/>
      <c r="AC11" s="124"/>
      <c r="AD11" s="124"/>
      <c r="AE11" s="125"/>
    </row>
    <row r="12" spans="1:31" ht="39" customHeight="1" thickBot="1" x14ac:dyDescent="0.4">
      <c r="A12" s="156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8</v>
      </c>
      <c r="H13" s="20">
        <f t="shared" ref="H13:H24" si="2">IF(G13,G13/$G$25,"")</f>
        <v>2.6578073089700997E-2</v>
      </c>
      <c r="I13" s="10">
        <f>'CONTRACTACIO 1r TR 2024'!I13+'CONTRACTACIO 2n TR 2024'!I13+'CONTRACTACIO 3r TR 2024'!I13+'CONTRACTACIO 4t TR 2024'!I13</f>
        <v>60182200.409999996</v>
      </c>
      <c r="J13" s="10">
        <f>'CONTRACTACIO 1r TR 2024'!J13+'CONTRACTACIO 2n TR 2024'!J13+'CONTRACTACIO 3r TR 2024'!J13+'CONTRACTACIO 4t TR 2024'!J13</f>
        <v>64401352.359999999</v>
      </c>
      <c r="K13" s="21">
        <f t="shared" ref="K13:K24" si="3">IF(J13,J13/$J$25,"")</f>
        <v>0.93670763807570112</v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2" customFormat="1" ht="36" customHeight="1" x14ac:dyDescent="0.35">
      <c r="A14" s="43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1</v>
      </c>
      <c r="M14" s="20">
        <f t="shared" si="4"/>
        <v>0.14285714285714285</v>
      </c>
      <c r="N14" s="13">
        <f>'CONTRACTACIO 1r TR 2024'!N14+'CONTRACTACIO 2n TR 2024'!N14+'CONTRACTACIO 3r TR 2024'!N14+'CONTRACTACIO 4t TR 2024'!N14</f>
        <v>77211.199999999997</v>
      </c>
      <c r="O14" s="13">
        <f>'CONTRACTACIO 1r TR 2024'!O14+'CONTRACTACIO 2n TR 2024'!O14+'CONTRACTACIO 3r TR 2024'!O14+'CONTRACTACIO 4t TR 2024'!O14</f>
        <v>93425.55</v>
      </c>
      <c r="P14" s="21">
        <f t="shared" si="5"/>
        <v>0.96696782823564631</v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1</v>
      </c>
      <c r="H15" s="20">
        <f t="shared" si="2"/>
        <v>3.3222591362126247E-3</v>
      </c>
      <c r="I15" s="13">
        <f>'CONTRACTACIO 1r TR 2024'!I15+'CONTRACTACIO 2n TR 2024'!I15+'CONTRACTACIO 3r TR 2024'!I15+'CONTRACTACIO 4t TR 2024'!I15</f>
        <v>51000</v>
      </c>
      <c r="J15" s="13">
        <f>'CONTRACTACIO 1r TR 2024'!J15+'CONTRACTACIO 2n TR 2024'!J15+'CONTRACTACIO 3r TR 2024'!J15+'CONTRACTACIO 4t TR 2024'!J15</f>
        <v>61710</v>
      </c>
      <c r="K15" s="21">
        <f t="shared" si="3"/>
        <v>8.9756233723989332E-4</v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2" customFormat="1" ht="36" customHeight="1" x14ac:dyDescent="0.35">
      <c r="A17" s="43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2" customFormat="1" ht="36" customHeight="1" x14ac:dyDescent="0.35">
      <c r="A18" s="44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1</v>
      </c>
      <c r="H18" s="20">
        <f t="shared" si="2"/>
        <v>3.3222591362126247E-3</v>
      </c>
      <c r="I18" s="13">
        <f>'CONTRACTACIO 1r TR 2024'!I18+'CONTRACTACIO 2n TR 2024'!I18+'CONTRACTACIO 3r TR 2024'!I18+'CONTRACTACIO 4t TR 2024'!I18</f>
        <v>2029487.78</v>
      </c>
      <c r="J18" s="13">
        <f>'CONTRACTACIO 1r TR 2024'!J18+'CONTRACTACIO 2n TR 2024'!J18+'CONTRACTACIO 3r TR 2024'!J18+'CONTRACTACIO 4t TR 2024'!J18</f>
        <v>2029487.78</v>
      </c>
      <c r="K18" s="21">
        <f t="shared" si="3"/>
        <v>2.9518583620427846E-2</v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2" customFormat="1" ht="36" customHeight="1" x14ac:dyDescent="0.35">
      <c r="A19" s="44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126</v>
      </c>
      <c r="H19" s="20">
        <f t="shared" si="2"/>
        <v>0.41860465116279072</v>
      </c>
      <c r="I19" s="13">
        <f>'CONTRACTACIO 1r TR 2024'!I19+'CONTRACTACIO 2n TR 2024'!I19+'CONTRACTACIO 3r TR 2024'!I19+'CONTRACTACIO 4t TR 2024'!I19</f>
        <v>1403732.96</v>
      </c>
      <c r="J19" s="13">
        <f>'CONTRACTACIO 1r TR 2024'!J19+'CONTRACTACIO 2n TR 2024'!J19+'CONTRACTACIO 3r TR 2024'!J19+'CONTRACTACIO 4t TR 2024'!J19</f>
        <v>1446162.81</v>
      </c>
      <c r="K19" s="21">
        <f t="shared" si="3"/>
        <v>2.1034212798136633E-2</v>
      </c>
      <c r="L19" s="9">
        <f>'CONTRACTACIO 1r TR 2024'!L19+'CONTRACTACIO 2n TR 2024'!L19+'CONTRACTACIO 3r TR 2024'!L19+'CONTRACTACIO 4t TR 2024'!L19</f>
        <v>0</v>
      </c>
      <c r="M19" s="20" t="str">
        <f t="shared" si="4"/>
        <v/>
      </c>
      <c r="N19" s="13">
        <f>'CONTRACTACIO 1r TR 2024'!N19+'CONTRACTACIO 2n TR 2024'!N19+'CONTRACTACIO 3r TR 2024'!N19+'CONTRACTACIO 4t TR 2024'!N19</f>
        <v>0</v>
      </c>
      <c r="O19" s="13">
        <f>'CONTRACTACIO 1r TR 2024'!O19+'CONTRACTACIO 2n TR 2024'!O19+'CONTRACTACIO 3r TR 2024'!O19+'CONTRACTACIO 4t TR 2024'!O19</f>
        <v>0</v>
      </c>
      <c r="P19" s="21" t="str">
        <f t="shared" si="5"/>
        <v/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2" customFormat="1" ht="36" customHeight="1" x14ac:dyDescent="0.35">
      <c r="A20" s="45" t="s">
        <v>29</v>
      </c>
      <c r="B20" s="9">
        <f>'CONTRACTACIO 1r TR 2024'!B20+'CONTRACTACIO 2n TR 2024'!B20+'CONTRACTACIO 3r TR 2024'!B20+'CONTRACTACIO 4t TR 2024'!B20</f>
        <v>0</v>
      </c>
      <c r="C20" s="20" t="str">
        <f t="shared" si="0"/>
        <v/>
      </c>
      <c r="D20" s="13">
        <f>'CONTRACTACIO 1r TR 2024'!D20+'CONTRACTACIO 2n TR 2024'!D20+'CONTRACTACIO 3r TR 2024'!D20+'CONTRACTACIO 4t TR 2024'!D20</f>
        <v>0</v>
      </c>
      <c r="E20" s="13">
        <f>'CONTRACTACIO 1r TR 2024'!E20+'CONTRACTACIO 2n TR 2024'!E20+'CONTRACTACIO 3r TR 2024'!E20+'CONTRACTACIO 4t TR 2024'!E20</f>
        <v>0</v>
      </c>
      <c r="F20" s="21" t="str">
        <f t="shared" si="1"/>
        <v/>
      </c>
      <c r="G20" s="9">
        <f>'CONTRACTACIO 1r TR 2024'!G20+'CONTRACTACIO 2n TR 2024'!G20+'CONTRACTACIO 3r TR 2024'!G20+'CONTRACTACIO 4t TR 2024'!G20</f>
        <v>46</v>
      </c>
      <c r="H20" s="20">
        <f t="shared" si="2"/>
        <v>0.15282392026578073</v>
      </c>
      <c r="I20" s="13">
        <f>'CONTRACTACIO 1r TR 2024'!I20+'CONTRACTACIO 2n TR 2024'!I20+'CONTRACTACIO 3r TR 2024'!I20+'CONTRACTACIO 4t TR 2024'!I20</f>
        <v>437856.74</v>
      </c>
      <c r="J20" s="13">
        <f>'CONTRACTACIO 1r TR 2024'!J20+'CONTRACTACIO 2n TR 2024'!J20+'CONTRACTACIO 3r TR 2024'!J20+'CONTRACTACIO 4t TR 2024'!J20</f>
        <v>487764.02</v>
      </c>
      <c r="K20" s="21">
        <f t="shared" si="3"/>
        <v>7.0944516903698922E-3</v>
      </c>
      <c r="L20" s="9">
        <f>'CONTRACTACIO 1r TR 2024'!L20+'CONTRACTACIO 2n TR 2024'!L20+'CONTRACTACIO 3r TR 2024'!L20+'CONTRACTACIO 4t TR 2024'!L20</f>
        <v>0</v>
      </c>
      <c r="M20" s="20" t="str">
        <f t="shared" si="4"/>
        <v/>
      </c>
      <c r="N20" s="13">
        <f>'CONTRACTACIO 1r TR 2024'!N20+'CONTRACTACIO 2n TR 2024'!N20+'CONTRACTACIO 3r TR 2024'!N20+'CONTRACTACIO 4t TR 2024'!N20</f>
        <v>0</v>
      </c>
      <c r="O20" s="13">
        <f>'CONTRACTACIO 1r TR 2024'!O20+'CONTRACTACIO 2n TR 2024'!O20+'CONTRACTACIO 3r TR 2024'!O20+'CONTRACTACIO 4t TR 2024'!O20</f>
        <v>0</v>
      </c>
      <c r="P20" s="21" t="str">
        <f t="shared" si="5"/>
        <v/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2" customFormat="1" ht="40" customHeight="1" x14ac:dyDescent="0.35">
      <c r="A21" s="46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87</v>
      </c>
      <c r="H21" s="20">
        <f t="shared" si="2"/>
        <v>0.28903654485049834</v>
      </c>
      <c r="I21" s="13">
        <f>'CONTRACTACIO 1r TR 2024'!I21+'CONTRACTACIO 2n TR 2024'!I21+'CONTRACTACIO 3r TR 2024'!I21+'CONTRACTACIO 4t TR 2024'!I21</f>
        <v>29979.749999999993</v>
      </c>
      <c r="J21" s="13">
        <f>'CONTRACTACIO 1r TR 2024'!J21+'CONTRACTACIO 2n TR 2024'!J21+'CONTRACTACIO 3r TR 2024'!J21+'CONTRACTACIO 4t TR 2024'!J21</f>
        <v>32467.859999999997</v>
      </c>
      <c r="K21" s="21">
        <f t="shared" si="3"/>
        <v>4.722399660796895E-4</v>
      </c>
      <c r="L21" s="9">
        <f>'CONTRACTACIO 1r TR 2024'!L21+'CONTRACTACIO 2n TR 2024'!L21+'CONTRACTACIO 3r TR 2024'!L21+'CONTRACTACIO 4t TR 2024'!L21</f>
        <v>6</v>
      </c>
      <c r="M21" s="20">
        <f t="shared" si="4"/>
        <v>0.8571428571428571</v>
      </c>
      <c r="N21" s="13">
        <f>'CONTRACTACIO 1r TR 2024'!N21+'CONTRACTACIO 2n TR 2024'!N21+'CONTRACTACIO 3r TR 2024'!N21+'CONTRACTACIO 4t TR 2024'!N21</f>
        <v>2637.58</v>
      </c>
      <c r="O21" s="13">
        <f>'CONTRACTACIO 1r TR 2024'!O21+'CONTRACTACIO 2n TR 2024'!O21+'CONTRACTACIO 3r TR 2024'!O21+'CONTRACTACIO 4t TR 2024'!O21</f>
        <v>3191.47</v>
      </c>
      <c r="P21" s="21">
        <f t="shared" si="5"/>
        <v>3.3032171764353732E-2</v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2" customFormat="1" ht="40" customHeight="1" x14ac:dyDescent="0.35">
      <c r="A22" s="92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23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23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23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23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23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23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2" customFormat="1" ht="40" customHeight="1" x14ac:dyDescent="0.35">
      <c r="A23" s="94" t="s">
        <v>47</v>
      </c>
      <c r="B23" s="81">
        <f>'CONTRACTACIO 1r TR 2024'!B23+'CONTRACTACIO 2n TR 2024'!B23+'CONTRACTACIO 3r TR 2024'!B23+'CONTRACTACIO 4t TR 2024'!B23</f>
        <v>0</v>
      </c>
      <c r="C23" s="66" t="str">
        <f t="shared" si="0"/>
        <v/>
      </c>
      <c r="D23" s="77">
        <f>'CONTRACTACIO 1r TR 2024'!D23+'CONTRACTACIO 2n TR 2024'!D23+'CONTRACTACIO 3r TR 2024'!D23+'CONTRACTACIO 4t TR 2024'!D23</f>
        <v>0</v>
      </c>
      <c r="E23" s="78">
        <f>'CONTRACTACIO 1r TR 2024'!E23+'CONTRACTACIO 2n TR 2024'!E23+'CONTRACTACIO 3r TR 2024'!E23+'CONTRACTACIO 4t TR 2024'!E23</f>
        <v>0</v>
      </c>
      <c r="F23" s="67" t="str">
        <f t="shared" si="1"/>
        <v/>
      </c>
      <c r="G23" s="81">
        <f>'CONTRACTACIO 1r TR 2024'!G23+'CONTRACTACIO 2n TR 2024'!G23+'CONTRACTACIO 3r TR 2024'!G23+'CONTRACTACIO 4t TR 2024'!G23</f>
        <v>32</v>
      </c>
      <c r="H23" s="66">
        <f t="shared" si="2"/>
        <v>0.10631229235880399</v>
      </c>
      <c r="I23" s="77">
        <f>'CONTRACTACIO 1r TR 2024'!I23+'CONTRACTACIO 2n TR 2024'!I23+'CONTRACTACIO 3r TR 2024'!I23+'CONTRACTACIO 4t TR 2024'!I23</f>
        <v>293940</v>
      </c>
      <c r="J23" s="78">
        <f>'CONTRACTACIO 1r TR 2024'!J23+'CONTRACTACIO 2n TR 2024'!J23+'CONTRACTACIO 3r TR 2024'!J23+'CONTRACTACIO 4t TR 2024'!J23</f>
        <v>293940</v>
      </c>
      <c r="K23" s="67">
        <f t="shared" si="3"/>
        <v>4.2753115120449554E-3</v>
      </c>
      <c r="L23" s="81">
        <f>'CONTRACTACIO 1r TR 2024'!L23+'CONTRACTACIO 2n TR 2024'!L23+'CONTRACTACIO 3r TR 2024'!L23+'CONTRACTACIO 4t TR 2024'!L23</f>
        <v>0</v>
      </c>
      <c r="M23" s="66" t="str">
        <f t="shared" si="4"/>
        <v/>
      </c>
      <c r="N23" s="77">
        <f>'CONTRACTACIO 1r TR 2024'!N23+'CONTRACTACIO 2n TR 2024'!N23+'CONTRACTACIO 3r TR 2024'!N23+'CONTRACTACIO 4t TR 2024'!N23</f>
        <v>0</v>
      </c>
      <c r="O23" s="78">
        <f>'CONTRACTACIO 1r TR 2024'!O23+'CONTRACTACIO 2n TR 2024'!O23+'CONTRACTACIO 3r TR 2024'!O23+'CONTRACTACIO 4t TR 2024'!O23</f>
        <v>0</v>
      </c>
      <c r="P23" s="67" t="str">
        <f t="shared" si="5"/>
        <v/>
      </c>
      <c r="Q23" s="81">
        <f>'CONTRACTACIO 1r TR 2024'!Q23+'CONTRACTACIO 2n TR 2024'!Q23+'CONTRACTACIO 3r TR 2024'!Q23+'CONTRACTACIO 4t TR 2024'!Q23</f>
        <v>0</v>
      </c>
      <c r="R23" s="66" t="str">
        <f t="shared" si="6"/>
        <v/>
      </c>
      <c r="S23" s="77">
        <f>'CONTRACTACIO 1r TR 2024'!S23+'CONTRACTACIO 2n TR 2024'!S23+'CONTRACTACIO 3r TR 2024'!S23+'CONTRACTACIO 4t TR 2024'!S23</f>
        <v>0</v>
      </c>
      <c r="T23" s="78">
        <f>'CONTRACTACIO 1r TR 2024'!T23+'CONTRACTACIO 2n TR 2024'!T23+'CONTRACTACIO 3r TR 2024'!T23+'CONTRACTACIO 4t TR 2024'!T23</f>
        <v>0</v>
      </c>
      <c r="U23" s="67" t="str">
        <f t="shared" si="7"/>
        <v/>
      </c>
      <c r="V23" s="81">
        <f>'CONTRACTACIO 1r TR 2024'!AA23+'CONTRACTACIO 2n TR 2024'!AA23+'CONTRACTACIO 3r TR 2024'!AA23+'CONTRACTACIO 4t TR 2024'!AA23</f>
        <v>0</v>
      </c>
      <c r="W23" s="66" t="str">
        <f t="shared" si="8"/>
        <v/>
      </c>
      <c r="X23" s="77">
        <f>'CONTRACTACIO 1r TR 2024'!AC23+'CONTRACTACIO 2n TR 2024'!AC23+'CONTRACTACIO 3r TR 2024'!AC23+'CONTRACTACIO 4t TR 2024'!AC23</f>
        <v>0</v>
      </c>
      <c r="Y23" s="78">
        <f>'CONTRACTACIO 1r TR 2024'!AD23+'CONTRACTACIO 2n TR 2024'!AD23+'CONTRACTACIO 3r TR 2024'!AD23+'CONTRACTACIO 4t TR 2024'!AD23</f>
        <v>0</v>
      </c>
      <c r="Z23" s="67" t="str">
        <f t="shared" si="9"/>
        <v/>
      </c>
      <c r="AA23" s="81">
        <f>'CONTRACTACIO 1r TR 2024'!V23+'CONTRACTACIO 2n TR 2024'!V23+'CONTRACTACIO 3r TR 2024'!V23+'CONTRACTACIO 4t TR 2024'!V23</f>
        <v>0</v>
      </c>
      <c r="AB23" s="20" t="str">
        <f t="shared" si="10"/>
        <v/>
      </c>
      <c r="AC23" s="77">
        <f>'CONTRACTACIO 1r TR 2024'!X23+'CONTRACTACIO 2n TR 2024'!X23+'CONTRACTACIO 3r TR 2024'!X23+'CONTRACTACIO 4t TR 2024'!X23</f>
        <v>0</v>
      </c>
      <c r="AD23" s="78">
        <f>'CONTRACTACIO 1r TR 2024'!Y23+'CONTRACTACIO 2n TR 2024'!Y23+'CONTRACTACIO 3r TR 2024'!Y23+'CONTRACTACIO 4t TR 2024'!Y23</f>
        <v>0</v>
      </c>
      <c r="AE23" s="67" t="str">
        <f t="shared" si="11"/>
        <v/>
      </c>
    </row>
    <row r="24" spans="1:31" s="42" customFormat="1" ht="36" customHeight="1" x14ac:dyDescent="0.35">
      <c r="A24" s="97" t="s">
        <v>52</v>
      </c>
      <c r="B24" s="81">
        <f>'CONTRACTACIO 1r TR 2024'!B24+'CONTRACTACIO 2n TR 2024'!B24+'CONTRACTACIO 3r TR 2024'!B24+'CONTRACTACIO 4t TR 2024'!B24</f>
        <v>0</v>
      </c>
      <c r="C24" s="66" t="str">
        <f t="shared" si="0"/>
        <v/>
      </c>
      <c r="D24" s="77">
        <f>'CONTRACTACIO 1r TR 2024'!D24+'CONTRACTACIO 2n TR 2024'!D24+'CONTRACTACIO 3r TR 2024'!D24+'CONTRACTACIO 4t TR 2024'!D24</f>
        <v>0</v>
      </c>
      <c r="E24" s="78">
        <f>'CONTRACTACIO 1r TR 2024'!E24+'CONTRACTACIO 2n TR 2024'!E24+'CONTRACTACIO 3r TR 2024'!E24+'CONTRACTACIO 4t TR 2024'!E24</f>
        <v>0</v>
      </c>
      <c r="F24" s="67" t="str">
        <f t="shared" si="1"/>
        <v/>
      </c>
      <c r="G24" s="81">
        <f>'CONTRACTACIO 1r TR 2024'!G24+'CONTRACTACIO 2n TR 2024'!G24+'CONTRACTACIO 3r TR 2024'!G24+'CONTRACTACIO 4t TR 2024'!G24</f>
        <v>0</v>
      </c>
      <c r="H24" s="66" t="str">
        <f t="shared" si="2"/>
        <v/>
      </c>
      <c r="I24" s="77">
        <f>'CONTRACTACIO 1r TR 2024'!I24+'CONTRACTACIO 2n TR 2024'!I24+'CONTRACTACIO 3r TR 2024'!I24+'CONTRACTACIO 4t TR 2024'!I24</f>
        <v>0</v>
      </c>
      <c r="J24" s="78">
        <f>'CONTRACTACIO 1r TR 2024'!J24+'CONTRACTACIO 2n TR 2024'!J24+'CONTRACTACIO 3r TR 2024'!J24+'CONTRACTACIO 4t TR 2024'!J24</f>
        <v>0</v>
      </c>
      <c r="K24" s="67" t="str">
        <f t="shared" si="3"/>
        <v/>
      </c>
      <c r="L24" s="81">
        <f>'CONTRACTACIO 1r TR 2024'!L24+'CONTRACTACIO 2n TR 2024'!L24+'CONTRACTACIO 3r TR 2024'!L24+'CONTRACTACIO 4t TR 2024'!L24</f>
        <v>0</v>
      </c>
      <c r="M24" s="66" t="str">
        <f t="shared" si="4"/>
        <v/>
      </c>
      <c r="N24" s="77">
        <f>'CONTRACTACIO 1r TR 2024'!N24+'CONTRACTACIO 2n TR 2024'!N24+'CONTRACTACIO 3r TR 2024'!N24+'CONTRACTACIO 4t TR 2024'!N24</f>
        <v>0</v>
      </c>
      <c r="O24" s="78">
        <f>'CONTRACTACIO 1r TR 2024'!O24+'CONTRACTACIO 2n TR 2024'!O24+'CONTRACTACIO 3r TR 2024'!O24+'CONTRACTACIO 4t TR 2024'!O24</f>
        <v>0</v>
      </c>
      <c r="P24" s="67" t="str">
        <f t="shared" si="5"/>
        <v/>
      </c>
      <c r="Q24" s="81">
        <f>'CONTRACTACIO 1r TR 2024'!Q24+'CONTRACTACIO 2n TR 2024'!Q24+'CONTRACTACIO 3r TR 2024'!Q24+'CONTRACTACIO 4t TR 2024'!Q24</f>
        <v>0</v>
      </c>
      <c r="R24" s="66" t="str">
        <f t="shared" si="6"/>
        <v/>
      </c>
      <c r="S24" s="77">
        <f>'CONTRACTACIO 1r TR 2024'!S24+'CONTRACTACIO 2n TR 2024'!S24+'CONTRACTACIO 3r TR 2024'!S24+'CONTRACTACIO 4t TR 2024'!S24</f>
        <v>0</v>
      </c>
      <c r="T24" s="78">
        <f>'CONTRACTACIO 1r TR 2024'!T24+'CONTRACTACIO 2n TR 2024'!T24+'CONTRACTACIO 3r TR 2024'!T24+'CONTRACTACIO 4t TR 2024'!T24</f>
        <v>0</v>
      </c>
      <c r="U24" s="67" t="str">
        <f t="shared" si="7"/>
        <v/>
      </c>
      <c r="V24" s="81">
        <f>'CONTRACTACIO 1r TR 2024'!AA24+'CONTRACTACIO 2n TR 2024'!AA24+'CONTRACTACIO 3r TR 2024'!AA24+'CONTRACTACIO 4t TR 2024'!AA24</f>
        <v>0</v>
      </c>
      <c r="W24" s="66" t="str">
        <f t="shared" si="8"/>
        <v/>
      </c>
      <c r="X24" s="77">
        <f>'CONTRACTACIO 1r TR 2024'!AC24+'CONTRACTACIO 2n TR 2024'!AC24+'CONTRACTACIO 3r TR 2024'!AC24+'CONTRACTACIO 4t TR 2024'!AC24</f>
        <v>0</v>
      </c>
      <c r="Y24" s="78">
        <f>'CONTRACTACIO 1r TR 2024'!AD24+'CONTRACTACIO 2n TR 2024'!AD24+'CONTRACTACIO 3r TR 2024'!AD24+'CONTRACTACIO 4t TR 2024'!AD24</f>
        <v>0</v>
      </c>
      <c r="Z24" s="67" t="str">
        <f t="shared" si="9"/>
        <v/>
      </c>
      <c r="AA24" s="81">
        <f>'CONTRACTACIO 1r TR 2024'!V24+'CONTRACTACIO 2n TR 2024'!V24+'CONTRACTACIO 3r TR 2024'!V24+'CONTRACTACIO 4t TR 2024'!V24</f>
        <v>0</v>
      </c>
      <c r="AB24" s="20" t="str">
        <f t="shared" si="10"/>
        <v/>
      </c>
      <c r="AC24" s="77">
        <f>'CONTRACTACIO 1r TR 2024'!X24+'CONTRACTACIO 2n TR 2024'!X24+'CONTRACTACIO 3r TR 2024'!X24+'CONTRACTACIO 4t TR 2024'!X24</f>
        <v>0</v>
      </c>
      <c r="AD24" s="78">
        <f>'CONTRACTACIO 1r TR 2024'!Y24+'CONTRACTACIO 2n TR 2024'!Y24+'CONTRACTACIO 3r TR 2024'!Y24+'CONTRACTACIO 4t TR 2024'!Y24</f>
        <v>0</v>
      </c>
      <c r="AE24" s="67" t="str">
        <f t="shared" si="11"/>
        <v/>
      </c>
    </row>
    <row r="25" spans="1:31" ht="33" customHeight="1" thickBot="1" x14ac:dyDescent="0.4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301</v>
      </c>
      <c r="H25" s="17">
        <f t="shared" si="12"/>
        <v>1</v>
      </c>
      <c r="I25" s="18">
        <f t="shared" si="12"/>
        <v>64428197.640000001</v>
      </c>
      <c r="J25" s="18">
        <f t="shared" si="12"/>
        <v>68752884.829999998</v>
      </c>
      <c r="K25" s="19">
        <f t="shared" si="12"/>
        <v>1</v>
      </c>
      <c r="L25" s="16">
        <f t="shared" si="12"/>
        <v>7</v>
      </c>
      <c r="M25" s="17">
        <f t="shared" si="12"/>
        <v>1</v>
      </c>
      <c r="N25" s="18">
        <f t="shared" si="12"/>
        <v>79848.78</v>
      </c>
      <c r="O25" s="18">
        <f t="shared" si="12"/>
        <v>96617.02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49999999999999" customHeight="1" x14ac:dyDescent="0.35">
      <c r="B26" s="26"/>
      <c r="H26" s="26"/>
      <c r="N26" s="26"/>
    </row>
    <row r="27" spans="1:31" s="49" customFormat="1" ht="34.15" customHeight="1" x14ac:dyDescent="0.35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35">
      <c r="A28" s="151" t="str">
        <f>'CONTRACTACIO 1r TR 2024'!A28:Q28</f>
        <v>https://ajuntament.barcelona.cat/pressupostos2024/docs/2024/1.%20EXP.%202023-0024%20Pressupost%20General%202024_CEiH%2020.02.24.pdf#page=191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35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5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35">
      <c r="A31" s="157" t="s">
        <v>10</v>
      </c>
      <c r="B31" s="160" t="s">
        <v>17</v>
      </c>
      <c r="C31" s="161"/>
      <c r="D31" s="161"/>
      <c r="E31" s="161"/>
      <c r="F31" s="162"/>
      <c r="G31" s="25"/>
      <c r="H31" s="54"/>
      <c r="I31" s="54"/>
      <c r="J31" s="166" t="s">
        <v>15</v>
      </c>
      <c r="K31" s="167"/>
      <c r="L31" s="160" t="s">
        <v>16</v>
      </c>
      <c r="M31" s="161"/>
      <c r="N31" s="161"/>
      <c r="O31" s="161"/>
      <c r="P31" s="162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4">
      <c r="A32" s="158"/>
      <c r="B32" s="163"/>
      <c r="C32" s="164"/>
      <c r="D32" s="164"/>
      <c r="E32" s="164"/>
      <c r="F32" s="165"/>
      <c r="G32" s="25"/>
      <c r="J32" s="168"/>
      <c r="K32" s="169"/>
      <c r="L32" s="172"/>
      <c r="M32" s="173"/>
      <c r="N32" s="173"/>
      <c r="O32" s="173"/>
      <c r="P32" s="174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15" customHeight="1" thickBot="1" x14ac:dyDescent="0.4">
      <c r="A33" s="159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70"/>
      <c r="K33" s="171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5" customHeight="1" x14ac:dyDescent="0.35">
      <c r="A34" s="41" t="s">
        <v>25</v>
      </c>
      <c r="B34" s="9">
        <f t="shared" ref="B34:B43" si="13">B13+G13+L13+Q13+V13+AA13</f>
        <v>8</v>
      </c>
      <c r="C34" s="8">
        <f t="shared" ref="C34:C40" si="14">IF(B34,B34/$B$46,"")</f>
        <v>2.5974025974025976E-2</v>
      </c>
      <c r="D34" s="10">
        <f t="shared" ref="D34:D43" si="15">D13+I13+N13+S13+X13+AC13</f>
        <v>60182200.409999996</v>
      </c>
      <c r="E34" s="11">
        <f t="shared" ref="E34:E43" si="16">E13+J13+O13+T13+Y13+AD13</f>
        <v>64401352.359999999</v>
      </c>
      <c r="F34" s="21">
        <f t="shared" ref="F34:F40" si="17">IF(E34,E34/$E$46,"")</f>
        <v>0.93539314925341044</v>
      </c>
      <c r="J34" s="106" t="s">
        <v>3</v>
      </c>
      <c r="K34" s="107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35">
      <c r="A35" s="43" t="s">
        <v>18</v>
      </c>
      <c r="B35" s="12">
        <f t="shared" si="13"/>
        <v>1</v>
      </c>
      <c r="C35" s="8">
        <f t="shared" si="14"/>
        <v>3.246753246753247E-3</v>
      </c>
      <c r="D35" s="13">
        <f t="shared" si="15"/>
        <v>77211.199999999997</v>
      </c>
      <c r="E35" s="14">
        <f t="shared" si="16"/>
        <v>93425.55</v>
      </c>
      <c r="F35" s="21">
        <f t="shared" si="17"/>
        <v>1.3569531730751368E-3</v>
      </c>
      <c r="J35" s="102" t="s">
        <v>1</v>
      </c>
      <c r="K35" s="103"/>
      <c r="L35" s="60">
        <f>G25</f>
        <v>301</v>
      </c>
      <c r="M35" s="8">
        <f t="shared" si="18"/>
        <v>0.97727272727272729</v>
      </c>
      <c r="N35" s="61">
        <f>I25</f>
        <v>64428197.640000001</v>
      </c>
      <c r="O35" s="61">
        <f>J25</f>
        <v>68752884.829999998</v>
      </c>
      <c r="P35" s="59">
        <f t="shared" si="19"/>
        <v>0.99859669253365857</v>
      </c>
    </row>
    <row r="36" spans="1:33" s="25" customFormat="1" ht="30" customHeight="1" x14ac:dyDescent="0.35">
      <c r="A36" s="43" t="s">
        <v>19</v>
      </c>
      <c r="B36" s="12">
        <f t="shared" si="13"/>
        <v>1</v>
      </c>
      <c r="C36" s="8">
        <f t="shared" si="14"/>
        <v>3.246753246753247E-3</v>
      </c>
      <c r="D36" s="13">
        <f t="shared" si="15"/>
        <v>51000</v>
      </c>
      <c r="E36" s="14">
        <f t="shared" si="16"/>
        <v>61710</v>
      </c>
      <c r="F36" s="21">
        <f t="shared" si="17"/>
        <v>8.9630278131053761E-4</v>
      </c>
      <c r="J36" s="102" t="s">
        <v>2</v>
      </c>
      <c r="K36" s="103"/>
      <c r="L36" s="60">
        <f>L25</f>
        <v>7</v>
      </c>
      <c r="M36" s="8">
        <f t="shared" si="18"/>
        <v>2.2727272727272728E-2</v>
      </c>
      <c r="N36" s="61">
        <f>N25</f>
        <v>79848.78</v>
      </c>
      <c r="O36" s="61">
        <f>O25</f>
        <v>96617.02</v>
      </c>
      <c r="P36" s="59">
        <f t="shared" si="19"/>
        <v>1.4033074663415304E-3</v>
      </c>
    </row>
    <row r="37" spans="1:33" ht="30" customHeight="1" x14ac:dyDescent="0.3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02" t="s">
        <v>5</v>
      </c>
      <c r="K38" s="103"/>
      <c r="L38" s="60">
        <f>AA25</f>
        <v>0</v>
      </c>
      <c r="M38" s="8" t="str">
        <f t="shared" si="18"/>
        <v/>
      </c>
      <c r="N38" s="61">
        <f>AC25</f>
        <v>0</v>
      </c>
      <c r="O38" s="61">
        <f>AD25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13"/>
        <v>1</v>
      </c>
      <c r="C39" s="8">
        <f t="shared" si="14"/>
        <v>3.246753246753247E-3</v>
      </c>
      <c r="D39" s="13">
        <f t="shared" si="15"/>
        <v>2029487.78</v>
      </c>
      <c r="E39" s="22">
        <f t="shared" si="16"/>
        <v>2029487.78</v>
      </c>
      <c r="F39" s="21">
        <f t="shared" si="17"/>
        <v>2.9477159971637475E-2</v>
      </c>
      <c r="G39" s="25"/>
      <c r="H39" s="25"/>
      <c r="I39" s="25"/>
      <c r="J39" s="102" t="s">
        <v>4</v>
      </c>
      <c r="K39" s="103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13"/>
        <v>126</v>
      </c>
      <c r="C40" s="8">
        <f t="shared" si="14"/>
        <v>0.40909090909090912</v>
      </c>
      <c r="D40" s="13">
        <f t="shared" si="15"/>
        <v>1403732.96</v>
      </c>
      <c r="E40" s="23">
        <f t="shared" si="16"/>
        <v>1446162.81</v>
      </c>
      <c r="F40" s="21">
        <f t="shared" si="17"/>
        <v>2.1004695330268393E-2</v>
      </c>
      <c r="G40" s="25"/>
      <c r="H40" s="25"/>
      <c r="I40" s="25"/>
      <c r="J40" s="104" t="s">
        <v>0</v>
      </c>
      <c r="K40" s="105"/>
      <c r="L40" s="83">
        <f>SUM(L34:L39)</f>
        <v>308</v>
      </c>
      <c r="M40" s="17">
        <f>SUM(M34:M39)</f>
        <v>1</v>
      </c>
      <c r="N40" s="84">
        <f>SUM(N34:N39)</f>
        <v>64508046.420000002</v>
      </c>
      <c r="O40" s="85">
        <f>SUM(O34:O39)</f>
        <v>68849501.849999994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13"/>
        <v>46</v>
      </c>
      <c r="C41" s="8">
        <f>IF(B41,B41/$B$46,"")</f>
        <v>0.14935064935064934</v>
      </c>
      <c r="D41" s="13">
        <f t="shared" si="15"/>
        <v>437856.74</v>
      </c>
      <c r="E41" s="23">
        <f t="shared" si="16"/>
        <v>487764.02</v>
      </c>
      <c r="F41" s="21">
        <f>IF(E41,E41/$E$46,"")</f>
        <v>7.0844959933431973E-3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35">
      <c r="A42" s="46" t="s">
        <v>32</v>
      </c>
      <c r="B42" s="12">
        <f t="shared" si="13"/>
        <v>93</v>
      </c>
      <c r="C42" s="8">
        <f>IF(B42,B42/$B$46,"")</f>
        <v>0.30194805194805197</v>
      </c>
      <c r="D42" s="13">
        <f t="shared" si="15"/>
        <v>32617.329999999994</v>
      </c>
      <c r="E42" s="14">
        <f t="shared" si="16"/>
        <v>35659.329999999994</v>
      </c>
      <c r="F42" s="21">
        <f>IF(E42,E42/$E$46,"")</f>
        <v>5.1793156147577843E-4</v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35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35">
      <c r="A44" s="94" t="s">
        <v>47</v>
      </c>
      <c r="B44" s="12">
        <f t="shared" ref="B44" si="20">B23+G23+L23+Q23+V23+AA23</f>
        <v>32</v>
      </c>
      <c r="C44" s="8">
        <f>IF(B44,B44/$B$46,"")</f>
        <v>0.1038961038961039</v>
      </c>
      <c r="D44" s="13">
        <f t="shared" ref="D44" si="21">D23+I23+N23+S23+X23+AC23</f>
        <v>293940</v>
      </c>
      <c r="E44" s="14">
        <f t="shared" ref="E44" si="22">E23+J23+O23+T23+Y23+AD23</f>
        <v>293940</v>
      </c>
      <c r="F44" s="21">
        <f>IF(E44,E44/$E$46,"")</f>
        <v>4.2693119354791677E-3</v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35">
      <c r="A45" s="94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4">
      <c r="A46" s="64" t="s">
        <v>0</v>
      </c>
      <c r="B46" s="16">
        <f>SUM(B34:B45)</f>
        <v>308</v>
      </c>
      <c r="C46" s="17">
        <f>SUM(C34:C45)</f>
        <v>1</v>
      </c>
      <c r="D46" s="18">
        <f>SUM(D34:D45)</f>
        <v>64508046.420000002</v>
      </c>
      <c r="E46" s="18">
        <f>SUM(E34:E45)</f>
        <v>68849501.849999994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35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5" customHeigh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1:21" s="25" customFormat="1" x14ac:dyDescent="0.35">
      <c r="B97" s="26"/>
      <c r="H97" s="26"/>
      <c r="N97" s="26"/>
    </row>
    <row r="98" spans="1:21" s="25" customFormat="1" x14ac:dyDescent="0.35">
      <c r="B98" s="26"/>
      <c r="H98" s="26"/>
      <c r="N98" s="26"/>
    </row>
    <row r="99" spans="1:21" s="25" customFormat="1" x14ac:dyDescent="0.35">
      <c r="B99" s="26"/>
      <c r="H99" s="26"/>
      <c r="N99" s="26"/>
    </row>
    <row r="100" spans="1:21" s="25" customFormat="1" x14ac:dyDescent="0.35">
      <c r="B100" s="26"/>
      <c r="H100" s="26"/>
      <c r="N100" s="26"/>
    </row>
    <row r="101" spans="1:21" s="25" customFormat="1" x14ac:dyDescent="0.35">
      <c r="B101" s="26"/>
      <c r="H101" s="26"/>
      <c r="N101" s="26"/>
    </row>
    <row r="102" spans="1:21" s="25" customFormat="1" x14ac:dyDescent="0.35">
      <c r="B102" s="26"/>
      <c r="H102" s="26"/>
      <c r="N102" s="26"/>
    </row>
    <row r="103" spans="1:21" s="25" customFormat="1" x14ac:dyDescent="0.35">
      <c r="B103" s="26"/>
      <c r="H103" s="26"/>
      <c r="N103" s="26"/>
    </row>
    <row r="104" spans="1:21" s="25" customFormat="1" x14ac:dyDescent="0.35">
      <c r="B104" s="26"/>
      <c r="H104" s="26"/>
      <c r="N104" s="26"/>
    </row>
    <row r="105" spans="1:21" s="25" customFormat="1" x14ac:dyDescent="0.35">
      <c r="B105" s="26"/>
      <c r="H105" s="26"/>
      <c r="N105" s="26"/>
    </row>
    <row r="106" spans="1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35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2020-02-14T09:12:43Z</cp:lastPrinted>
  <dcterms:created xsi:type="dcterms:W3CDTF">2016-02-03T12:33:15Z</dcterms:created>
  <dcterms:modified xsi:type="dcterms:W3CDTF">2024-10-11T07:14:17Z</dcterms:modified>
</cp:coreProperties>
</file>