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6" windowHeight="10896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O19" i="4" l="1"/>
  <c r="J19" i="4" l="1"/>
  <c r="J13" i="4" l="1"/>
  <c r="E20" i="1" l="1"/>
  <c r="O20" i="1"/>
  <c r="J20" i="1"/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C13" i="1" s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AD21" i="7"/>
  <c r="T21" i="7"/>
  <c r="U21" i="7" s="1"/>
  <c r="Y21" i="7"/>
  <c r="Y25" i="7" s="1"/>
  <c r="O39" i="7" s="1"/>
  <c r="P39" i="7" s="1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D34" i="7" s="1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X25" i="7" s="1"/>
  <c r="N39" i="7" s="1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/>
  <c r="Q21" i="7"/>
  <c r="R21" i="7" s="1"/>
  <c r="V21" i="7"/>
  <c r="W21" i="7" s="1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B39" i="7" s="1"/>
  <c r="L18" i="7"/>
  <c r="AA18" i="7"/>
  <c r="B18" i="7"/>
  <c r="Q18" i="7"/>
  <c r="R18" i="7"/>
  <c r="V18" i="7"/>
  <c r="W18" i="7"/>
  <c r="G19" i="7"/>
  <c r="L19" i="7"/>
  <c r="AA19" i="7"/>
  <c r="B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 s="1"/>
  <c r="T25" i="6"/>
  <c r="O37" i="6"/>
  <c r="AD25" i="6"/>
  <c r="O39" i="6" s="1"/>
  <c r="P39" i="6" s="1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 s="1"/>
  <c r="Q25" i="6"/>
  <c r="L37" i="6"/>
  <c r="AA25" i="6"/>
  <c r="L39" i="6" s="1"/>
  <c r="M39" i="6" s="1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 s="1"/>
  <c r="B34" i="6"/>
  <c r="B35" i="6"/>
  <c r="B36" i="6"/>
  <c r="B37" i="6"/>
  <c r="B38" i="6"/>
  <c r="C38" i="6"/>
  <c r="B39" i="6"/>
  <c r="B40" i="6"/>
  <c r="B41" i="6"/>
  <c r="AE13" i="6"/>
  <c r="AE25" i="6" s="1"/>
  <c r="AE14" i="6"/>
  <c r="AE15" i="6"/>
  <c r="AE16" i="6"/>
  <c r="AE17" i="6"/>
  <c r="AE18" i="6"/>
  <c r="AE19" i="6"/>
  <c r="AE20" i="6"/>
  <c r="AE21" i="6"/>
  <c r="AE24" i="6"/>
  <c r="AB13" i="6"/>
  <c r="AB14" i="6"/>
  <c r="AB15" i="6"/>
  <c r="AB25" i="6" s="1"/>
  <c r="AB16" i="6"/>
  <c r="AB17" i="6"/>
  <c r="AB18" i="6"/>
  <c r="AB19" i="6"/>
  <c r="AB20" i="6"/>
  <c r="AB21" i="6"/>
  <c r="AB24" i="6"/>
  <c r="Z13" i="6"/>
  <c r="Z25" i="6" s="1"/>
  <c r="Z14" i="6"/>
  <c r="Z15" i="6"/>
  <c r="Z16" i="6"/>
  <c r="Z17" i="6"/>
  <c r="Z19" i="6"/>
  <c r="Z20" i="6"/>
  <c r="Z24" i="6"/>
  <c r="W13" i="6"/>
  <c r="W25" i="6" s="1"/>
  <c r="W14" i="6"/>
  <c r="W15" i="6"/>
  <c r="W16" i="6"/>
  <c r="W17" i="6"/>
  <c r="W20" i="6"/>
  <c r="W21" i="6"/>
  <c r="W24" i="6"/>
  <c r="U14" i="6"/>
  <c r="U25" i="6" s="1"/>
  <c r="U15" i="6"/>
  <c r="U17" i="6"/>
  <c r="U18" i="6"/>
  <c r="U19" i="6"/>
  <c r="U20" i="6"/>
  <c r="U21" i="6"/>
  <c r="U24" i="6"/>
  <c r="R13" i="6"/>
  <c r="R25" i="6" s="1"/>
  <c r="R14" i="6"/>
  <c r="R15" i="6"/>
  <c r="R17" i="6"/>
  <c r="R18" i="6"/>
  <c r="R19" i="6"/>
  <c r="R20" i="6"/>
  <c r="R21" i="6"/>
  <c r="R24" i="6"/>
  <c r="P13" i="6"/>
  <c r="P15" i="6"/>
  <c r="P16" i="6"/>
  <c r="P18" i="6"/>
  <c r="P25" i="6" s="1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/>
  <c r="J25" i="5"/>
  <c r="O25" i="5"/>
  <c r="O36" i="5" s="1"/>
  <c r="P36" i="5" s="1"/>
  <c r="T25" i="5"/>
  <c r="O37" i="5" s="1"/>
  <c r="P37" i="5" s="1"/>
  <c r="Y25" i="5"/>
  <c r="Z18" i="5"/>
  <c r="D25" i="5"/>
  <c r="N34" i="5" s="1"/>
  <c r="N40" i="5" s="1"/>
  <c r="I25" i="5"/>
  <c r="N35" i="5"/>
  <c r="N25" i="5"/>
  <c r="N36" i="5" s="1"/>
  <c r="S25" i="5"/>
  <c r="N37" i="5"/>
  <c r="X25" i="5"/>
  <c r="N38" i="5" s="1"/>
  <c r="B25" i="5"/>
  <c r="L34" i="5" s="1"/>
  <c r="G25" i="5"/>
  <c r="L25" i="5"/>
  <c r="L36" i="5"/>
  <c r="Q25" i="5"/>
  <c r="L37" i="5"/>
  <c r="M37" i="5" s="1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 s="1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25" i="5" s="1"/>
  <c r="AE15" i="5"/>
  <c r="AE16" i="5"/>
  <c r="AE17" i="5"/>
  <c r="AE18" i="5"/>
  <c r="AE19" i="5"/>
  <c r="AB13" i="5"/>
  <c r="AB14" i="5"/>
  <c r="AB15" i="5"/>
  <c r="AB25" i="5" s="1"/>
  <c r="AB16" i="5"/>
  <c r="AB17" i="5"/>
  <c r="AB18" i="5"/>
  <c r="AB19" i="5"/>
  <c r="AB20" i="5"/>
  <c r="AB21" i="5"/>
  <c r="Z13" i="5"/>
  <c r="Z14" i="5"/>
  <c r="Z25" i="5" s="1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25" i="5" s="1"/>
  <c r="U15" i="5"/>
  <c r="U16" i="5"/>
  <c r="U17" i="5"/>
  <c r="U18" i="5"/>
  <c r="U19" i="5"/>
  <c r="U20" i="5"/>
  <c r="U21" i="5"/>
  <c r="R13" i="5"/>
  <c r="R25" i="5" s="1"/>
  <c r="R14" i="5"/>
  <c r="R15" i="5"/>
  <c r="R17" i="5"/>
  <c r="R18" i="5"/>
  <c r="R19" i="5"/>
  <c r="R20" i="5"/>
  <c r="R21" i="5"/>
  <c r="P17" i="5"/>
  <c r="P20" i="5"/>
  <c r="M14" i="5"/>
  <c r="M15" i="5"/>
  <c r="M16" i="5"/>
  <c r="M25" i="5" s="1"/>
  <c r="M17" i="5"/>
  <c r="M18" i="5"/>
  <c r="M19" i="5"/>
  <c r="M20" i="5"/>
  <c r="M21" i="5"/>
  <c r="K16" i="5"/>
  <c r="K17" i="5"/>
  <c r="H16" i="5"/>
  <c r="H17" i="5"/>
  <c r="H19" i="5"/>
  <c r="H21" i="5"/>
  <c r="F13" i="5"/>
  <c r="F25" i="5" s="1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C42" i="4" s="1"/>
  <c r="B34" i="4"/>
  <c r="B35" i="4"/>
  <c r="B36" i="4"/>
  <c r="B37" i="4"/>
  <c r="C37" i="4"/>
  <c r="B38" i="4"/>
  <c r="B39" i="4"/>
  <c r="B40" i="4"/>
  <c r="B41" i="4"/>
  <c r="AE13" i="4"/>
  <c r="AE14" i="4"/>
  <c r="AE25" i="4" s="1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25" i="4" s="1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25" i="4" s="1"/>
  <c r="Z18" i="4"/>
  <c r="Z19" i="4"/>
  <c r="Y25" i="4"/>
  <c r="Z20" i="4"/>
  <c r="Z24" i="4"/>
  <c r="X25" i="4"/>
  <c r="N38" i="4" s="1"/>
  <c r="W13" i="4"/>
  <c r="W25" i="4" s="1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25" i="4" s="1"/>
  <c r="R14" i="4"/>
  <c r="R15" i="4"/>
  <c r="R16" i="4"/>
  <c r="R17" i="4"/>
  <c r="R18" i="4"/>
  <c r="R19" i="4"/>
  <c r="R20" i="4"/>
  <c r="R21" i="4"/>
  <c r="R24" i="4"/>
  <c r="O25" i="4"/>
  <c r="P19" i="4" s="1"/>
  <c r="P17" i="4"/>
  <c r="P24" i="4"/>
  <c r="N25" i="4"/>
  <c r="N36" i="4" s="1"/>
  <c r="L25" i="4"/>
  <c r="L36" i="4" s="1"/>
  <c r="M15" i="4"/>
  <c r="M16" i="4"/>
  <c r="M17" i="4"/>
  <c r="M18" i="4"/>
  <c r="M21" i="4"/>
  <c r="M24" i="4"/>
  <c r="J25" i="4"/>
  <c r="O35" i="4" s="1"/>
  <c r="K16" i="4"/>
  <c r="K17" i="4"/>
  <c r="I25" i="4"/>
  <c r="N35" i="4" s="1"/>
  <c r="G25" i="4"/>
  <c r="L35" i="4" s="1"/>
  <c r="H16" i="4"/>
  <c r="H17" i="4"/>
  <c r="H21" i="4"/>
  <c r="E25" i="4"/>
  <c r="F20" i="4" s="1"/>
  <c r="F18" i="4"/>
  <c r="F13" i="4"/>
  <c r="F16" i="4"/>
  <c r="F17" i="4"/>
  <c r="F19" i="4"/>
  <c r="F21" i="4"/>
  <c r="F24" i="4"/>
  <c r="D25" i="4"/>
  <c r="N34" i="4" s="1"/>
  <c r="B25" i="4"/>
  <c r="L34" i="4"/>
  <c r="C16" i="4"/>
  <c r="C17" i="4"/>
  <c r="C19" i="4"/>
  <c r="C21" i="4"/>
  <c r="C24" i="4"/>
  <c r="O37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F13" i="1" s="1"/>
  <c r="Y25" i="1"/>
  <c r="O38" i="1"/>
  <c r="I25" i="1"/>
  <c r="N35" i="1" s="1"/>
  <c r="N25" i="1"/>
  <c r="N36" i="1"/>
  <c r="D25" i="1"/>
  <c r="N34" i="1" s="1"/>
  <c r="X25" i="1"/>
  <c r="N38" i="1"/>
  <c r="G25" i="1"/>
  <c r="L35" i="1" s="1"/>
  <c r="H22" i="1"/>
  <c r="L25" i="1"/>
  <c r="M20" i="1" s="1"/>
  <c r="V25" i="1"/>
  <c r="L38" i="1"/>
  <c r="Q25" i="1"/>
  <c r="L37" i="1"/>
  <c r="M37" i="1" s="1"/>
  <c r="AE24" i="1"/>
  <c r="AE21" i="1"/>
  <c r="AE20" i="1"/>
  <c r="AE19" i="1"/>
  <c r="AE18" i="1"/>
  <c r="AE17" i="1"/>
  <c r="AE15" i="1"/>
  <c r="AE25" i="1" s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W25" i="1" s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20" i="1"/>
  <c r="K19" i="1"/>
  <c r="K18" i="1"/>
  <c r="K17" i="1"/>
  <c r="K16" i="1"/>
  <c r="K15" i="1"/>
  <c r="K14" i="1"/>
  <c r="H21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B46" i="1" s="1"/>
  <c r="C34" i="1" s="1"/>
  <c r="AE13" i="1"/>
  <c r="AD25" i="1"/>
  <c r="O39" i="1" s="1"/>
  <c r="P39" i="1" s="1"/>
  <c r="AE16" i="1"/>
  <c r="AC25" i="1"/>
  <c r="N39" i="1" s="1"/>
  <c r="AB13" i="1"/>
  <c r="AB25" i="1" s="1"/>
  <c r="AA25" i="1"/>
  <c r="L39" i="1"/>
  <c r="M39" i="1" s="1"/>
  <c r="Z13" i="1"/>
  <c r="Z25" i="1" s="1"/>
  <c r="W13" i="1"/>
  <c r="U13" i="1"/>
  <c r="U25" i="1" s="1"/>
  <c r="U14" i="1"/>
  <c r="U15" i="1"/>
  <c r="U16" i="1"/>
  <c r="U17" i="1"/>
  <c r="U18" i="1"/>
  <c r="U19" i="1"/>
  <c r="U20" i="1"/>
  <c r="U21" i="1"/>
  <c r="T25" i="1"/>
  <c r="O37" i="1"/>
  <c r="P37" i="1" s="1"/>
  <c r="S25" i="1"/>
  <c r="N37" i="1"/>
  <c r="R13" i="1"/>
  <c r="P13" i="1"/>
  <c r="M13" i="1"/>
  <c r="M25" i="1" s="1"/>
  <c r="K13" i="1"/>
  <c r="F14" i="1"/>
  <c r="F15" i="1"/>
  <c r="F16" i="1"/>
  <c r="F17" i="1"/>
  <c r="F18" i="1"/>
  <c r="F21" i="1"/>
  <c r="P16" i="1"/>
  <c r="P16" i="5"/>
  <c r="P16" i="4"/>
  <c r="AE16" i="7"/>
  <c r="L37" i="4"/>
  <c r="F22" i="1"/>
  <c r="F23" i="1"/>
  <c r="F24" i="1"/>
  <c r="C22" i="1"/>
  <c r="C23" i="1"/>
  <c r="L36" i="1"/>
  <c r="R25" i="1"/>
  <c r="O34" i="6"/>
  <c r="F22" i="6"/>
  <c r="L34" i="6"/>
  <c r="C22" i="6"/>
  <c r="F45" i="1"/>
  <c r="H20" i="6"/>
  <c r="H19" i="6"/>
  <c r="M18" i="6"/>
  <c r="M13" i="6"/>
  <c r="M25" i="6" s="1"/>
  <c r="P19" i="6"/>
  <c r="P14" i="6"/>
  <c r="Z21" i="6"/>
  <c r="L35" i="6"/>
  <c r="M36" i="6"/>
  <c r="H22" i="6"/>
  <c r="O35" i="6"/>
  <c r="P35" i="6"/>
  <c r="K22" i="6"/>
  <c r="M13" i="5"/>
  <c r="L35" i="5"/>
  <c r="H22" i="5"/>
  <c r="O38" i="5"/>
  <c r="P38" i="5" s="1"/>
  <c r="O35" i="5"/>
  <c r="K22" i="5"/>
  <c r="M14" i="4"/>
  <c r="P21" i="4"/>
  <c r="H22" i="4"/>
  <c r="K13" i="4"/>
  <c r="K22" i="4"/>
  <c r="Z21" i="4"/>
  <c r="U25" i="4"/>
  <c r="K21" i="1"/>
  <c r="H16" i="1"/>
  <c r="H13" i="1"/>
  <c r="H14" i="1"/>
  <c r="H18" i="1"/>
  <c r="H24" i="1"/>
  <c r="C42" i="1"/>
  <c r="Z18" i="6"/>
  <c r="C20" i="6"/>
  <c r="C13" i="6"/>
  <c r="F14" i="6"/>
  <c r="F25" i="6" s="1"/>
  <c r="K15" i="6"/>
  <c r="R16" i="6"/>
  <c r="U16" i="6"/>
  <c r="U13" i="6"/>
  <c r="H18" i="6"/>
  <c r="H13" i="6"/>
  <c r="H24" i="6"/>
  <c r="H14" i="6"/>
  <c r="D35" i="7"/>
  <c r="K19" i="6"/>
  <c r="K14" i="6"/>
  <c r="K18" i="6"/>
  <c r="K21" i="6"/>
  <c r="K13" i="6"/>
  <c r="K25" i="6" s="1"/>
  <c r="T25" i="7"/>
  <c r="O37" i="7" s="1"/>
  <c r="P37" i="7" s="1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P25" i="5" s="1"/>
  <c r="H15" i="5"/>
  <c r="K13" i="5"/>
  <c r="W18" i="5"/>
  <c r="W25" i="5"/>
  <c r="R16" i="5"/>
  <c r="H13" i="5"/>
  <c r="H25" i="5" s="1"/>
  <c r="H20" i="5"/>
  <c r="K19" i="5"/>
  <c r="K20" i="5"/>
  <c r="C14" i="5"/>
  <c r="C13" i="5"/>
  <c r="F23" i="7"/>
  <c r="B46" i="5"/>
  <c r="D46" i="5"/>
  <c r="E46" i="5"/>
  <c r="F43" i="5"/>
  <c r="AE21" i="5"/>
  <c r="AE20" i="5"/>
  <c r="C20" i="5"/>
  <c r="F21" i="5"/>
  <c r="F20" i="5"/>
  <c r="P21" i="5"/>
  <c r="N40" i="6"/>
  <c r="B46" i="6"/>
  <c r="C43" i="6"/>
  <c r="B36" i="7"/>
  <c r="S25" i="7"/>
  <c r="N37" i="7" s="1"/>
  <c r="D39" i="7"/>
  <c r="Z20" i="7"/>
  <c r="B34" i="7"/>
  <c r="P15" i="4"/>
  <c r="H15" i="4"/>
  <c r="H18" i="4"/>
  <c r="H14" i="4"/>
  <c r="K15" i="4"/>
  <c r="K14" i="4"/>
  <c r="C15" i="4"/>
  <c r="F15" i="4"/>
  <c r="P14" i="4"/>
  <c r="P13" i="4"/>
  <c r="P18" i="4"/>
  <c r="H24" i="4"/>
  <c r="K24" i="4"/>
  <c r="C14" i="4"/>
  <c r="F14" i="4"/>
  <c r="K21" i="4"/>
  <c r="W17" i="4"/>
  <c r="O38" i="4"/>
  <c r="E38" i="7"/>
  <c r="Z17" i="4"/>
  <c r="C18" i="4"/>
  <c r="C20" i="4"/>
  <c r="M13" i="4"/>
  <c r="W20" i="4"/>
  <c r="B46" i="4"/>
  <c r="C39" i="4" s="1"/>
  <c r="P18" i="7"/>
  <c r="F43" i="4"/>
  <c r="K22" i="7"/>
  <c r="Z14" i="7"/>
  <c r="Q25" i="7"/>
  <c r="C24" i="7"/>
  <c r="B35" i="7"/>
  <c r="B37" i="7"/>
  <c r="AC25" i="7"/>
  <c r="N38" i="7" s="1"/>
  <c r="E37" i="7"/>
  <c r="M15" i="7"/>
  <c r="D38" i="7"/>
  <c r="E39" i="7"/>
  <c r="E35" i="7"/>
  <c r="D41" i="7"/>
  <c r="D45" i="7"/>
  <c r="E45" i="7"/>
  <c r="AA25" i="7"/>
  <c r="L38" i="7" s="1"/>
  <c r="M38" i="7" s="1"/>
  <c r="B45" i="7"/>
  <c r="D36" i="7"/>
  <c r="E36" i="7"/>
  <c r="D37" i="7"/>
  <c r="C36" i="1"/>
  <c r="C35" i="1"/>
  <c r="B38" i="7"/>
  <c r="R17" i="7"/>
  <c r="H22" i="7"/>
  <c r="F38" i="1"/>
  <c r="P17" i="7"/>
  <c r="P16" i="7"/>
  <c r="F37" i="4"/>
  <c r="Z16" i="7"/>
  <c r="F37" i="1"/>
  <c r="M16" i="7"/>
  <c r="F43" i="1"/>
  <c r="F44" i="1"/>
  <c r="F24" i="7"/>
  <c r="C22" i="7"/>
  <c r="C23" i="7"/>
  <c r="C44" i="1"/>
  <c r="F15" i="7"/>
  <c r="F22" i="7"/>
  <c r="F42" i="1"/>
  <c r="F36" i="1"/>
  <c r="F35" i="1"/>
  <c r="F39" i="1"/>
  <c r="C36" i="6"/>
  <c r="C41" i="6"/>
  <c r="C25" i="6"/>
  <c r="C39" i="5"/>
  <c r="C43" i="5"/>
  <c r="C25" i="5"/>
  <c r="C36" i="4"/>
  <c r="C43" i="4"/>
  <c r="C45" i="1"/>
  <c r="C37" i="1"/>
  <c r="P38" i="1"/>
  <c r="C39" i="1"/>
  <c r="C15" i="7"/>
  <c r="K24" i="7"/>
  <c r="F37" i="6"/>
  <c r="F41" i="6"/>
  <c r="C39" i="6"/>
  <c r="C37" i="6"/>
  <c r="H25" i="6"/>
  <c r="F40" i="6"/>
  <c r="F36" i="6"/>
  <c r="C35" i="6"/>
  <c r="F35" i="6"/>
  <c r="F42" i="6"/>
  <c r="M37" i="6"/>
  <c r="P37" i="6"/>
  <c r="U13" i="7"/>
  <c r="U16" i="7"/>
  <c r="F45" i="6"/>
  <c r="C34" i="6"/>
  <c r="C46" i="6" s="1"/>
  <c r="M34" i="6"/>
  <c r="P34" i="6"/>
  <c r="F34" i="6"/>
  <c r="F39" i="6"/>
  <c r="AB18" i="7"/>
  <c r="AB19" i="7"/>
  <c r="P36" i="6"/>
  <c r="C40" i="6"/>
  <c r="C45" i="6"/>
  <c r="M35" i="6"/>
  <c r="C45" i="5"/>
  <c r="F39" i="5"/>
  <c r="F45" i="5"/>
  <c r="K25" i="5"/>
  <c r="M38" i="5"/>
  <c r="AE20" i="7"/>
  <c r="L37" i="7"/>
  <c r="M37" i="7" s="1"/>
  <c r="R16" i="7"/>
  <c r="C36" i="5"/>
  <c r="C37" i="5"/>
  <c r="F36" i="5"/>
  <c r="F37" i="5"/>
  <c r="F34" i="5"/>
  <c r="F46" i="5" s="1"/>
  <c r="C40" i="5"/>
  <c r="C35" i="5"/>
  <c r="F18" i="7"/>
  <c r="F40" i="5"/>
  <c r="F35" i="5"/>
  <c r="F21" i="7"/>
  <c r="C34" i="5"/>
  <c r="F14" i="7"/>
  <c r="C41" i="5"/>
  <c r="F42" i="5"/>
  <c r="F41" i="5"/>
  <c r="M36" i="5"/>
  <c r="M35" i="5"/>
  <c r="W20" i="7"/>
  <c r="P35" i="5"/>
  <c r="Z21" i="7"/>
  <c r="AE18" i="7"/>
  <c r="AE17" i="7"/>
  <c r="F35" i="4"/>
  <c r="F36" i="4"/>
  <c r="C38" i="4"/>
  <c r="C35" i="4"/>
  <c r="F38" i="4"/>
  <c r="F42" i="4"/>
  <c r="F45" i="4"/>
  <c r="C45" i="4"/>
  <c r="K15" i="7"/>
  <c r="K14" i="7"/>
  <c r="K16" i="7"/>
  <c r="AB20" i="7"/>
  <c r="AB17" i="7"/>
  <c r="C18" i="7"/>
  <c r="C14" i="7"/>
  <c r="R13" i="7"/>
  <c r="K21" i="7"/>
  <c r="M18" i="7"/>
  <c r="M13" i="7"/>
  <c r="P13" i="7"/>
  <c r="P15" i="7"/>
  <c r="P14" i="7"/>
  <c r="M14" i="7"/>
  <c r="H15" i="7"/>
  <c r="H16" i="7"/>
  <c r="H14" i="7"/>
  <c r="H24" i="7"/>
  <c r="M38" i="1"/>
  <c r="F43" i="7"/>
  <c r="C38" i="7"/>
  <c r="C43" i="7"/>
  <c r="P37" i="4"/>
  <c r="P38" i="4"/>
  <c r="F38" i="7"/>
  <c r="M37" i="4"/>
  <c r="F35" i="7"/>
  <c r="F45" i="7"/>
  <c r="F37" i="7"/>
  <c r="F36" i="7"/>
  <c r="C37" i="7"/>
  <c r="C36" i="7"/>
  <c r="C35" i="7"/>
  <c r="C45" i="7"/>
  <c r="O36" i="4" l="1"/>
  <c r="O40" i="4" s="1"/>
  <c r="P20" i="4"/>
  <c r="P25" i="4" s="1"/>
  <c r="P19" i="7"/>
  <c r="E40" i="7"/>
  <c r="J25" i="7"/>
  <c r="K13" i="7" s="1"/>
  <c r="H13" i="4"/>
  <c r="C34" i="4"/>
  <c r="H20" i="4"/>
  <c r="M19" i="4"/>
  <c r="M25" i="4" s="1"/>
  <c r="E34" i="7"/>
  <c r="D46" i="4"/>
  <c r="M20" i="4"/>
  <c r="C40" i="4"/>
  <c r="H19" i="4"/>
  <c r="E46" i="4"/>
  <c r="F34" i="4" s="1"/>
  <c r="K18" i="4"/>
  <c r="K19" i="4"/>
  <c r="O34" i="4"/>
  <c r="F25" i="4"/>
  <c r="C41" i="4"/>
  <c r="C25" i="4"/>
  <c r="K20" i="4"/>
  <c r="D40" i="7"/>
  <c r="H20" i="1"/>
  <c r="D25" i="7"/>
  <c r="N34" i="7" s="1"/>
  <c r="I25" i="7"/>
  <c r="N35" i="7" s="1"/>
  <c r="C41" i="1"/>
  <c r="C40" i="1"/>
  <c r="C46" i="1" s="1"/>
  <c r="H19" i="1"/>
  <c r="B40" i="7"/>
  <c r="F19" i="1"/>
  <c r="F25" i="1" s="1"/>
  <c r="O34" i="1"/>
  <c r="F20" i="1"/>
  <c r="B25" i="7"/>
  <c r="C13" i="7" s="1"/>
  <c r="C19" i="7"/>
  <c r="O25" i="7"/>
  <c r="P25" i="1"/>
  <c r="K25" i="1"/>
  <c r="E41" i="7"/>
  <c r="H25" i="1"/>
  <c r="B41" i="7"/>
  <c r="D46" i="1"/>
  <c r="C25" i="1"/>
  <c r="E25" i="7"/>
  <c r="F13" i="7" s="1"/>
  <c r="E46" i="1"/>
  <c r="F41" i="1" s="1"/>
  <c r="N40" i="1"/>
  <c r="L34" i="1"/>
  <c r="L40" i="1" s="1"/>
  <c r="M35" i="1" s="1"/>
  <c r="F46" i="6"/>
  <c r="P38" i="6"/>
  <c r="P40" i="6" s="1"/>
  <c r="O40" i="6"/>
  <c r="L40" i="6"/>
  <c r="M38" i="6"/>
  <c r="M40" i="6" s="1"/>
  <c r="AB25" i="7"/>
  <c r="V25" i="7"/>
  <c r="L39" i="7" s="1"/>
  <c r="M39" i="7" s="1"/>
  <c r="C46" i="5"/>
  <c r="W25" i="7"/>
  <c r="L40" i="5"/>
  <c r="M34" i="5"/>
  <c r="M40" i="5" s="1"/>
  <c r="O40" i="5"/>
  <c r="R25" i="7"/>
  <c r="P34" i="5"/>
  <c r="P40" i="5" s="1"/>
  <c r="L25" i="7"/>
  <c r="M19" i="7" s="1"/>
  <c r="L40" i="4"/>
  <c r="M35" i="4" s="1"/>
  <c r="N40" i="4"/>
  <c r="P21" i="7"/>
  <c r="U25" i="7"/>
  <c r="Z25" i="7"/>
  <c r="D42" i="7"/>
  <c r="E42" i="7"/>
  <c r="O40" i="1"/>
  <c r="P34" i="1" s="1"/>
  <c r="F42" i="7"/>
  <c r="AE21" i="7"/>
  <c r="AE25" i="7" s="1"/>
  <c r="G25" i="7"/>
  <c r="B42" i="7"/>
  <c r="AD25" i="7"/>
  <c r="O38" i="7" s="1"/>
  <c r="P38" i="7" s="1"/>
  <c r="N25" i="7"/>
  <c r="N36" i="7" s="1"/>
  <c r="K20" i="7" l="1"/>
  <c r="E46" i="7"/>
  <c r="F40" i="7" s="1"/>
  <c r="K19" i="7"/>
  <c r="O35" i="7"/>
  <c r="K18" i="7"/>
  <c r="C46" i="4"/>
  <c r="H25" i="4"/>
  <c r="H18" i="7"/>
  <c r="H13" i="7"/>
  <c r="M36" i="4"/>
  <c r="P35" i="4"/>
  <c r="P36" i="4"/>
  <c r="K25" i="4"/>
  <c r="F41" i="4"/>
  <c r="F40" i="4"/>
  <c r="F39" i="4"/>
  <c r="P34" i="4"/>
  <c r="M34" i="4"/>
  <c r="D46" i="7"/>
  <c r="N40" i="7"/>
  <c r="L35" i="7"/>
  <c r="H19" i="7"/>
  <c r="F34" i="1"/>
  <c r="F46" i="1" s="1"/>
  <c r="F40" i="1"/>
  <c r="F19" i="7"/>
  <c r="L34" i="7"/>
  <c r="C20" i="7"/>
  <c r="C25" i="7" s="1"/>
  <c r="O36" i="7"/>
  <c r="P20" i="7"/>
  <c r="P25" i="7" s="1"/>
  <c r="P36" i="1"/>
  <c r="L36" i="7"/>
  <c r="M20" i="7"/>
  <c r="M25" i="7" s="1"/>
  <c r="M36" i="1"/>
  <c r="P35" i="1"/>
  <c r="H20" i="7"/>
  <c r="O34" i="7"/>
  <c r="F20" i="7"/>
  <c r="F25" i="7" s="1"/>
  <c r="M34" i="1"/>
  <c r="B46" i="7"/>
  <c r="C42" i="7"/>
  <c r="K25" i="7" l="1"/>
  <c r="F34" i="7"/>
  <c r="F46" i="4"/>
  <c r="F41" i="7"/>
  <c r="F39" i="7"/>
  <c r="M40" i="4"/>
  <c r="O40" i="7"/>
  <c r="P34" i="7" s="1"/>
  <c r="P40" i="4"/>
  <c r="C40" i="7"/>
  <c r="C39" i="7"/>
  <c r="L40" i="7"/>
  <c r="M34" i="7" s="1"/>
  <c r="H25" i="7"/>
  <c r="P40" i="1"/>
  <c r="M40" i="1"/>
  <c r="C34" i="7"/>
  <c r="C41" i="7"/>
  <c r="F46" i="7" l="1"/>
  <c r="P36" i="7"/>
  <c r="P35" i="7"/>
  <c r="M35" i="7"/>
  <c r="M36" i="7"/>
  <c r="M40" i="7" s="1"/>
  <c r="C46" i="7"/>
  <c r="P40" i="7" l="1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<sst xmlns="http://schemas.openxmlformats.org/spreadsheetml/2006/main" count="457" uniqueCount="62">
  <si>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</si>
  <si>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</si>
  <si>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</si>
  <si>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</si>
  <si>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</si>
  <si>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</si>
  <si>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</si>
  <si>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</si>
  <si>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</si>
  <si>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</si>
  <si>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</si>
  <si>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</si>
  <si>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</si>
  <si>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</si>
  <si>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</si>
  <si>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</si>
  <si>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</si>
  <si>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</si>
  <si>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</si>
  <si>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</si>
  <si>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</si>
  <si>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</si>
  <si>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</si>
  <si>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</si>
  <si>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</si>
  <si>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</si>
  <si>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</si>
  <si>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</si>
  <si>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</si>
  <si>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</si>
  <si>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</si>
  <si>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</si>
  <si>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</si>
  <si>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</si>
  <si>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</si>
  <si>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</si>
  <si>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</si>
  <si>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</si>
  <si>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</si>
  <si>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</si>
  <si>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</si>
  <si>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</si>
  <si>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</si>
  <si>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</si>
  <si>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</si>
  <si>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</si>
  <si>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</si>
  <si>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</si>
  <si>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</si>
  <si>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</si>
  <si>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</si>
  <si>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</si>
  <si>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</si>
  <si>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</si>
  <si>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</si>
  <si>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</si>
  <si>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</si>
  <si>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</si>
  <si>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</si>
  <si>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</si>
  <si>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</si>
  <si>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Institut Municipal d'Urbanisme (IMU)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</si>
</sst>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5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12</c:v>
                </c:pt>
                <c:pt idx="7">
                  <c:v>47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238350.58000000002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63364.7</c:v>
                </c:pt>
                <c:pt idx="6">
                  <c:v>52596.279999999992</c:v>
                </c:pt>
                <c:pt idx="7">
                  <c:v>482754.97850000003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4</c:v>
                </c:pt>
                <c:pt idx="1">
                  <c:v>51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251466.60490000001</c:v>
                </c:pt>
                <c:pt idx="1">
                  <c:v>563462.37859999994</c:v>
                </c:pt>
                <c:pt idx="2">
                  <c:v>22137.555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70" zoomScaleNormal="70" workbookViewId="0">
      <selection activeCell="I19" sqref="I19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">
      <c r="A7" s="30" t="s">
        <v>41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45435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5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>
        <v>1</v>
      </c>
      <c r="C13" s="20">
        <f t="shared" ref="C13:C24" si="0">IF(B13,B13/$B$25,"")</f>
        <v>0.5</v>
      </c>
      <c r="D13" s="4">
        <v>103503.95</v>
      </c>
      <c r="E13" s="5">
        <v>125239.78</v>
      </c>
      <c r="F13" s="21">
        <f t="shared" ref="F13:F24" si="1">IF(E13,E13/$E$25,"")</f>
        <v>0.72177661367727963</v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4</v>
      </c>
      <c r="H19" s="20">
        <f t="shared" si="2"/>
        <v>0.21052631578947367</v>
      </c>
      <c r="I19" s="6">
        <v>78067.31</v>
      </c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>
        <v>1</v>
      </c>
      <c r="C20" s="66">
        <f t="shared" si="0"/>
        <v>0.5</v>
      </c>
      <c r="D20" s="69">
        <v>39897.69</v>
      </c>
      <c r="E20" s="70">
        <f>D20*1.21</f>
        <v>48276.204900000004</v>
      </c>
      <c r="F20" s="21">
        <f t="shared" si="1"/>
        <v>0.27822338632272031</v>
      </c>
      <c r="G20" s="68">
        <v>15</v>
      </c>
      <c r="H20" s="66">
        <f t="shared" si="2"/>
        <v>0.78947368421052633</v>
      </c>
      <c r="I20" s="69">
        <v>106173.03</v>
      </c>
      <c r="J20" s="70">
        <f>I20*1.21</f>
        <v>128469.36629999999</v>
      </c>
      <c r="K20" s="67">
        <f t="shared" si="3"/>
        <v>1</v>
      </c>
      <c r="L20" s="68">
        <v>3</v>
      </c>
      <c r="M20" s="66">
        <f t="shared" si="4"/>
        <v>1</v>
      </c>
      <c r="N20" s="69">
        <v>10963.13</v>
      </c>
      <c r="O20" s="70">
        <f>N20*1.21</f>
        <v>13265.387299999999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8"/>
      <c r="J21" s="98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2</v>
      </c>
      <c r="C25" s="17">
        <f t="shared" si="12"/>
        <v>1</v>
      </c>
      <c r="D25" s="18">
        <f t="shared" si="12"/>
        <v>143401.64000000001</v>
      </c>
      <c r="E25" s="18">
        <f t="shared" si="12"/>
        <v>173515.98490000001</v>
      </c>
      <c r="F25" s="19">
        <f t="shared" si="12"/>
        <v>1</v>
      </c>
      <c r="G25" s="16">
        <f t="shared" si="12"/>
        <v>19</v>
      </c>
      <c r="H25" s="17">
        <f t="shared" si="12"/>
        <v>1</v>
      </c>
      <c r="I25" s="18">
        <f t="shared" si="12"/>
        <v>184240.34</v>
      </c>
      <c r="J25" s="18">
        <f t="shared" si="12"/>
        <v>128469.36629999999</v>
      </c>
      <c r="K25" s="19">
        <f t="shared" si="12"/>
        <v>1</v>
      </c>
      <c r="L25" s="16">
        <f t="shared" si="12"/>
        <v>3</v>
      </c>
      <c r="M25" s="17">
        <f t="shared" si="12"/>
        <v>1</v>
      </c>
      <c r="N25" s="18">
        <f t="shared" si="12"/>
        <v>10963.13</v>
      </c>
      <c r="O25" s="18">
        <f t="shared" si="12"/>
        <v>13265.387299999999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49" t="s">
        <v>55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50" t="s">
        <v>53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13">B13+G13+L13+Q13+AA13+V13</f>
        <v>1</v>
      </c>
      <c r="C34" s="8">
        <f t="shared" ref="C34:C43" si="14">IF(B34,B34/$B$46,"")</f>
        <v>4.1666666666666664E-2</v>
      </c>
      <c r="D34" s="10">
        <f t="shared" ref="D34:D45" si="15">D13+I13+N13+S13+AC13+X13</f>
        <v>103503.95</v>
      </c>
      <c r="E34" s="11">
        <f t="shared" ref="E34:E45" si="16">E13+J13+O13+T13+AD13+Y13</f>
        <v>125239.78</v>
      </c>
      <c r="F34" s="21">
        <f t="shared" ref="F34:F43" si="17">IF(E34,E34/$E$46,"")</f>
        <v>0.39727037784560182</v>
      </c>
      <c r="J34" s="106" t="s">
        <v>3</v>
      </c>
      <c r="K34" s="107"/>
      <c r="L34" s="57">
        <f>B25</f>
        <v>2</v>
      </c>
      <c r="M34" s="8">
        <f t="shared" ref="M34:M39" si="18">IF(L34,L34/$L$40,"")</f>
        <v>8.3333333333333329E-2</v>
      </c>
      <c r="N34" s="58">
        <f>D25</f>
        <v>143401.64000000001</v>
      </c>
      <c r="O34" s="58">
        <f>E25</f>
        <v>173515.98490000001</v>
      </c>
      <c r="P34" s="59">
        <f t="shared" ref="P34:P39" si="19">IF(O34,O34/$O$40,"")</f>
        <v>0.55040627573343492</v>
      </c>
    </row>
    <row r="35" spans="1:33" s="25" customFormat="1" ht="30" customHeight="1" x14ac:dyDescent="0.3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2" t="s">
        <v>1</v>
      </c>
      <c r="K35" s="103"/>
      <c r="L35" s="60">
        <f>G25</f>
        <v>19</v>
      </c>
      <c r="M35" s="8">
        <f t="shared" si="18"/>
        <v>0.79166666666666663</v>
      </c>
      <c r="N35" s="61">
        <f>I25</f>
        <v>184240.34</v>
      </c>
      <c r="O35" s="61">
        <f>J25</f>
        <v>128469.36629999999</v>
      </c>
      <c r="P35" s="59">
        <f t="shared" si="19"/>
        <v>0.40751487819274362</v>
      </c>
    </row>
    <row r="36" spans="1:33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02" t="s">
        <v>2</v>
      </c>
      <c r="K36" s="103"/>
      <c r="L36" s="60">
        <f>L25</f>
        <v>3</v>
      </c>
      <c r="M36" s="8">
        <f t="shared" si="18"/>
        <v>0.125</v>
      </c>
      <c r="N36" s="61">
        <f>N25</f>
        <v>10963.13</v>
      </c>
      <c r="O36" s="61">
        <f>O25</f>
        <v>13265.387299999999</v>
      </c>
      <c r="P36" s="59">
        <f t="shared" si="19"/>
        <v>4.207884607382132E-2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02" t="s">
        <v>5</v>
      </c>
      <c r="K38" s="103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02" t="s">
        <v>4</v>
      </c>
      <c r="K39" s="103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4</v>
      </c>
      <c r="C40" s="8">
        <f t="shared" si="14"/>
        <v>0.16666666666666666</v>
      </c>
      <c r="D40" s="13">
        <f t="shared" si="15"/>
        <v>78067.31</v>
      </c>
      <c r="E40" s="23">
        <f t="shared" si="16"/>
        <v>0</v>
      </c>
      <c r="F40" s="21" t="str">
        <f t="shared" si="17"/>
        <v/>
      </c>
      <c r="G40" s="25"/>
      <c r="J40" s="104" t="s">
        <v>0</v>
      </c>
      <c r="K40" s="105"/>
      <c r="L40" s="83">
        <f>SUM(L34:L39)</f>
        <v>24</v>
      </c>
      <c r="M40" s="17">
        <f>SUM(M34:M39)</f>
        <v>1</v>
      </c>
      <c r="N40" s="84">
        <f>SUM(N34:N39)</f>
        <v>338605.11</v>
      </c>
      <c r="O40" s="85">
        <f>SUM(O34:O39)</f>
        <v>315250.73850000004</v>
      </c>
      <c r="P40" s="86">
        <f>SUM(P34:P39)</f>
        <v>0.99999999999999978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19</v>
      </c>
      <c r="C41" s="8">
        <f t="shared" si="14"/>
        <v>0.79166666666666663</v>
      </c>
      <c r="D41" s="13">
        <f t="shared" si="15"/>
        <v>157033.85</v>
      </c>
      <c r="E41" s="23">
        <f t="shared" si="16"/>
        <v>190010.95850000001</v>
      </c>
      <c r="F41" s="21">
        <f t="shared" si="17"/>
        <v>0.60272962215439829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95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24</v>
      </c>
      <c r="C46" s="17">
        <f>SUM(C34:C45)</f>
        <v>1</v>
      </c>
      <c r="D46" s="18">
        <f>SUM(D34:D45)</f>
        <v>338605.11</v>
      </c>
      <c r="E46" s="18">
        <f>SUM(E34:E45)</f>
        <v>315250.73849999998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topLeftCell="A23" zoomScale="80" zoomScaleNormal="80" workbookViewId="0">
      <selection activeCell="E7" sqref="E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>
        <v>45565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d'Urbanisme (IMU)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5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1" si="2">IF(G13,G13/$G$25,"")</f>
        <v>3.125E-2</v>
      </c>
      <c r="I13" s="4">
        <v>93480</v>
      </c>
      <c r="J13" s="5">
        <f>I13*1.21</f>
        <v>113110.8</v>
      </c>
      <c r="K13" s="21">
        <f t="shared" ref="K13:K21" si="3">IF(J13,J13/$J$25,"")</f>
        <v>0.26002900460844947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1</v>
      </c>
      <c r="H18" s="66">
        <f t="shared" si="2"/>
        <v>3.125E-2</v>
      </c>
      <c r="I18" s="69">
        <v>52367.519999999997</v>
      </c>
      <c r="J18" s="70">
        <v>63364.7</v>
      </c>
      <c r="K18" s="67">
        <f t="shared" si="3"/>
        <v>0.14566831698045649</v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5</v>
      </c>
      <c r="H19" s="20">
        <f t="shared" si="2"/>
        <v>0.15625</v>
      </c>
      <c r="I19" s="6">
        <v>40135.629999999997</v>
      </c>
      <c r="J19" s="7">
        <f>I19*1.21</f>
        <v>48564.112299999993</v>
      </c>
      <c r="K19" s="21">
        <f t="shared" si="3"/>
        <v>0.11164343087540674</v>
      </c>
      <c r="L19" s="2">
        <v>3</v>
      </c>
      <c r="M19" s="20">
        <f t="shared" si="4"/>
        <v>0.75</v>
      </c>
      <c r="N19" s="6">
        <v>3332.37</v>
      </c>
      <c r="O19" s="7">
        <f>N19*1.21</f>
        <v>4032.1677</v>
      </c>
      <c r="P19" s="21">
        <f t="shared" si="5"/>
        <v>0.45447379223907142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>
        <v>2</v>
      </c>
      <c r="C20" s="66">
        <f t="shared" si="0"/>
        <v>1</v>
      </c>
      <c r="D20" s="69">
        <v>64422</v>
      </c>
      <c r="E20" s="70">
        <v>77950.62</v>
      </c>
      <c r="F20" s="21">
        <f t="shared" si="1"/>
        <v>1</v>
      </c>
      <c r="G20" s="68">
        <v>25</v>
      </c>
      <c r="H20" s="66">
        <f t="shared" si="2"/>
        <v>0.78125</v>
      </c>
      <c r="I20" s="69">
        <v>173840.9</v>
      </c>
      <c r="J20" s="70">
        <v>209953.4</v>
      </c>
      <c r="K20" s="21">
        <f t="shared" si="3"/>
        <v>0.4826592475356874</v>
      </c>
      <c r="L20" s="68">
        <v>1</v>
      </c>
      <c r="M20" s="66">
        <f t="shared" si="4"/>
        <v>0.25</v>
      </c>
      <c r="N20" s="69">
        <v>4000</v>
      </c>
      <c r="O20" s="70">
        <v>4840</v>
      </c>
      <c r="P20" s="67">
        <f t="shared" si="5"/>
        <v>0.54552620776092864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2">SUM(B13:B24)</f>
        <v>2</v>
      </c>
      <c r="C25" s="17">
        <f t="shared" si="32"/>
        <v>1</v>
      </c>
      <c r="D25" s="18">
        <f t="shared" si="32"/>
        <v>64422</v>
      </c>
      <c r="E25" s="18">
        <f t="shared" si="32"/>
        <v>77950.62</v>
      </c>
      <c r="F25" s="19">
        <f t="shared" si="32"/>
        <v>1</v>
      </c>
      <c r="G25" s="16">
        <f t="shared" si="32"/>
        <v>32</v>
      </c>
      <c r="H25" s="17">
        <f t="shared" si="32"/>
        <v>1</v>
      </c>
      <c r="I25" s="18">
        <f t="shared" si="32"/>
        <v>359824.05</v>
      </c>
      <c r="J25" s="18">
        <f t="shared" si="32"/>
        <v>434993.01229999994</v>
      </c>
      <c r="K25" s="19">
        <f t="shared" si="32"/>
        <v>1</v>
      </c>
      <c r="L25" s="16">
        <f t="shared" si="32"/>
        <v>4</v>
      </c>
      <c r="M25" s="17">
        <f t="shared" si="32"/>
        <v>1</v>
      </c>
      <c r="N25" s="18">
        <f t="shared" si="32"/>
        <v>7332.37</v>
      </c>
      <c r="O25" s="18">
        <f t="shared" si="32"/>
        <v>8872.1677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51" t="str">
        <f>'CONTRACTACIO 1r TR 2024'!A28:Q28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27"/>
      <c r="B32" s="134"/>
      <c r="C32" s="135"/>
      <c r="D32" s="135"/>
      <c r="E32" s="135"/>
      <c r="F32" s="136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33">B13+G13+L13+Q13+AA13+V13</f>
        <v>1</v>
      </c>
      <c r="C34" s="8">
        <f t="shared" ref="C34:C45" si="34">IF(B34,B34/$B$46,"")</f>
        <v>2.6315789473684209E-2</v>
      </c>
      <c r="D34" s="10">
        <f t="shared" ref="D34:D45" si="35">D13+I13+N13+S13+AC13+X13</f>
        <v>93480</v>
      </c>
      <c r="E34" s="11">
        <f t="shared" ref="E34:E45" si="36">E13+J13+O13+T13+AD13+Y13</f>
        <v>113110.8</v>
      </c>
      <c r="F34" s="21">
        <f t="shared" ref="F34:F42" si="37">IF(E34,E34/$E$46,"")</f>
        <v>0.21676384655274905</v>
      </c>
      <c r="J34" s="106" t="s">
        <v>3</v>
      </c>
      <c r="K34" s="107"/>
      <c r="L34" s="57">
        <f>B25</f>
        <v>2</v>
      </c>
      <c r="M34" s="8">
        <f t="shared" ref="M34:M39" si="38">IF(L34,L34/$L$40,"")</f>
        <v>5.2631578947368418E-2</v>
      </c>
      <c r="N34" s="58">
        <f>D25</f>
        <v>64422</v>
      </c>
      <c r="O34" s="58">
        <f>E25</f>
        <v>77950.62</v>
      </c>
      <c r="P34" s="59">
        <f t="shared" ref="P34:P39" si="39">IF(O34,O34/$O$40,"")</f>
        <v>0.14938340310891315</v>
      </c>
    </row>
    <row r="35" spans="1:33" s="25" customFormat="1" ht="30" customHeight="1" x14ac:dyDescent="0.3">
      <c r="A35" s="43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02" t="s">
        <v>1</v>
      </c>
      <c r="K35" s="103"/>
      <c r="L35" s="60">
        <f>G25</f>
        <v>32</v>
      </c>
      <c r="M35" s="8">
        <f t="shared" si="38"/>
        <v>0.84210526315789469</v>
      </c>
      <c r="N35" s="61">
        <f>I25</f>
        <v>359824.05</v>
      </c>
      <c r="O35" s="61">
        <f>J25</f>
        <v>434993.01229999994</v>
      </c>
      <c r="P35" s="59">
        <f t="shared" si="39"/>
        <v>0.83361410731526331</v>
      </c>
    </row>
    <row r="36" spans="1:33" ht="30" customHeight="1" x14ac:dyDescent="0.3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02" t="s">
        <v>2</v>
      </c>
      <c r="K36" s="103"/>
      <c r="L36" s="60">
        <f>L25</f>
        <v>4</v>
      </c>
      <c r="M36" s="8">
        <f t="shared" si="38"/>
        <v>0.10526315789473684</v>
      </c>
      <c r="N36" s="61">
        <f>N25</f>
        <v>7332.37</v>
      </c>
      <c r="O36" s="61">
        <f>O25</f>
        <v>8872.1677</v>
      </c>
      <c r="P36" s="59">
        <f t="shared" si="39"/>
        <v>1.7002489575823503E-2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02" t="s">
        <v>34</v>
      </c>
      <c r="K37" s="103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02" t="s">
        <v>5</v>
      </c>
      <c r="K38" s="103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3"/>
        <v>1</v>
      </c>
      <c r="C39" s="8">
        <f t="shared" si="34"/>
        <v>2.6315789473684209E-2</v>
      </c>
      <c r="D39" s="13">
        <f t="shared" si="35"/>
        <v>52367.519999999997</v>
      </c>
      <c r="E39" s="22">
        <f t="shared" si="36"/>
        <v>63364.7</v>
      </c>
      <c r="F39" s="21">
        <f t="shared" si="37"/>
        <v>0.12143116402378003</v>
      </c>
      <c r="G39" s="25"/>
      <c r="J39" s="102" t="s">
        <v>4</v>
      </c>
      <c r="K39" s="103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3"/>
        <v>8</v>
      </c>
      <c r="C40" s="8">
        <f t="shared" si="34"/>
        <v>0.21052631578947367</v>
      </c>
      <c r="D40" s="13">
        <f t="shared" si="35"/>
        <v>43468</v>
      </c>
      <c r="E40" s="23">
        <f t="shared" si="36"/>
        <v>52596.279999999992</v>
      </c>
      <c r="F40" s="21">
        <f t="shared" si="37"/>
        <v>0.10079472488184525</v>
      </c>
      <c r="G40" s="25"/>
      <c r="J40" s="104" t="s">
        <v>0</v>
      </c>
      <c r="K40" s="105"/>
      <c r="L40" s="83">
        <f>SUM(L34:L39)</f>
        <v>38</v>
      </c>
      <c r="M40" s="17">
        <f>SUM(M34:M39)</f>
        <v>0.99999999999999989</v>
      </c>
      <c r="N40" s="84">
        <f>SUM(N34:N39)</f>
        <v>431578.42</v>
      </c>
      <c r="O40" s="85">
        <f>SUM(O34:O39)</f>
        <v>521815.79999999993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3"/>
        <v>28</v>
      </c>
      <c r="C41" s="8">
        <f t="shared" si="34"/>
        <v>0.73684210526315785</v>
      </c>
      <c r="D41" s="13">
        <f t="shared" si="35"/>
        <v>242262.9</v>
      </c>
      <c r="E41" s="23">
        <f t="shared" si="36"/>
        <v>292744.02</v>
      </c>
      <c r="F41" s="21">
        <f t="shared" si="37"/>
        <v>0.56101026454162561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38</v>
      </c>
      <c r="C46" s="17">
        <f>SUM(C34:C45)</f>
        <v>1</v>
      </c>
      <c r="D46" s="18">
        <f>SUM(D34:D45)</f>
        <v>431578.42</v>
      </c>
      <c r="E46" s="18">
        <f>SUM(E34:E45)</f>
        <v>521815.80000000005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A42" sqref="A42:XFD42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57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d'Urbanisme (IMU)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9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5">
      <c r="A12" s="144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51" t="str">
        <f>'CONTRACTACIO 1r TR 2024'!A28:Q28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06" t="s">
        <v>3</v>
      </c>
      <c r="K34" s="107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3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02" t="s">
        <v>1</v>
      </c>
      <c r="K35" s="103"/>
      <c r="L35" s="60">
        <f>G25</f>
        <v>0</v>
      </c>
      <c r="M35" s="8" t="str">
        <f>IF(L35,L35/$L$40,"")</f>
        <v/>
      </c>
      <c r="N35" s="61">
        <f>I25</f>
        <v>0</v>
      </c>
      <c r="O35" s="61">
        <f>J25</f>
        <v>0</v>
      </c>
      <c r="P35" s="59" t="str">
        <f>IF(O35,O35/$O$40,"")</f>
        <v/>
      </c>
    </row>
    <row r="36" spans="1:33" ht="30" customHeight="1" x14ac:dyDescent="0.3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02" t="s">
        <v>2</v>
      </c>
      <c r="K36" s="103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02" t="s">
        <v>34</v>
      </c>
      <c r="K37" s="103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02" t="s">
        <v>5</v>
      </c>
      <c r="K38" s="103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02" t="s">
        <v>4</v>
      </c>
      <c r="K39" s="103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04" t="s">
        <v>0</v>
      </c>
      <c r="K40" s="10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23">
        <f t="shared" si="26"/>
        <v>0</v>
      </c>
      <c r="F41" s="21" t="str">
        <f t="shared" si="27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58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d'Urbanisme (IMU)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5">
      <c r="A12" s="144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" hidden="1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51" t="str">
        <f>'CONTRACTACIO 1r TR 2024'!A28:Q28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3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02" t="s">
        <v>1</v>
      </c>
      <c r="K35" s="103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3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02" t="s">
        <v>2</v>
      </c>
      <c r="K36" s="103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02" t="s">
        <v>34</v>
      </c>
      <c r="K37" s="103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02" t="s">
        <v>5</v>
      </c>
      <c r="K38" s="103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02" t="s">
        <v>4</v>
      </c>
      <c r="K39" s="103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04" t="s">
        <v>0</v>
      </c>
      <c r="K40" s="10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topLeftCell="A13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7" customWidth="1"/>
    <col min="2" max="2" width="11.109375" style="62" customWidth="1"/>
    <col min="3" max="3" width="10.6640625" style="27" customWidth="1"/>
    <col min="4" max="4" width="19.109375" style="27" customWidth="1"/>
    <col min="5" max="5" width="19.664062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1" width="11.44140625" style="27" customWidth="1"/>
    <col min="12" max="12" width="11.6640625" style="27" customWidth="1"/>
    <col min="13" max="13" width="10.6640625" style="27" customWidth="1"/>
    <col min="14" max="14" width="20.1093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5.441406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59</v>
      </c>
      <c r="B7" s="31" t="s">
        <v>60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d'Urbanisme (IMU)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52" t="s">
        <v>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4"/>
    </row>
    <row r="11" spans="1:31" ht="30" customHeight="1" thickBot="1" x14ac:dyDescent="0.35">
      <c r="A11" s="155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0" t="s">
        <v>4</v>
      </c>
      <c r="W11" s="121"/>
      <c r="X11" s="121"/>
      <c r="Y11" s="121"/>
      <c r="Z11" s="122"/>
      <c r="AA11" s="123" t="s">
        <v>5</v>
      </c>
      <c r="AB11" s="124"/>
      <c r="AC11" s="124"/>
      <c r="AD11" s="124"/>
      <c r="AE11" s="125"/>
    </row>
    <row r="12" spans="1:31" ht="39" customHeight="1" thickBot="1" x14ac:dyDescent="0.35">
      <c r="A12" s="156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1</v>
      </c>
      <c r="C13" s="20">
        <f t="shared" ref="C13:C24" si="0">IF(B13,B13/$B$25,"")</f>
        <v>0.25</v>
      </c>
      <c r="D13" s="10">
        <f>'CONTRACTACIO 1r TR 2024'!D13+'CONTRACTACIO 2n TR 2024'!D13+'CONTRACTACIO 3r TR 2024'!D13+'CONTRACTACIO 4t TR 2024'!D13</f>
        <v>103503.95</v>
      </c>
      <c r="E13" s="10">
        <f>'CONTRACTACIO 1r TR 2024'!E13+'CONTRACTACIO 2n TR 2024'!E13+'CONTRACTACIO 3r TR 2024'!E13+'CONTRACTACIO 4t TR 2024'!E13</f>
        <v>125239.78</v>
      </c>
      <c r="F13" s="21">
        <f t="shared" ref="F13:F24" si="1">IF(E13,E13/$E$25,"")</f>
        <v>0.49803742349726215</v>
      </c>
      <c r="G13" s="9">
        <f>'CONTRACTACIO 1r TR 2024'!G13+'CONTRACTACIO 2n TR 2024'!G13+'CONTRACTACIO 3r TR 2024'!G13+'CONTRACTACIO 4t TR 2024'!G13</f>
        <v>1</v>
      </c>
      <c r="H13" s="20">
        <f t="shared" ref="H13:H24" si="2">IF(G13,G13/$G$25,"")</f>
        <v>1.9607843137254902E-2</v>
      </c>
      <c r="I13" s="10">
        <f>'CONTRACTACIO 1r TR 2024'!I13+'CONTRACTACIO 2n TR 2024'!I13+'CONTRACTACIO 3r TR 2024'!I13+'CONTRACTACIO 4t TR 2024'!I13</f>
        <v>93480</v>
      </c>
      <c r="J13" s="10">
        <f>'CONTRACTACIO 1r TR 2024'!J13+'CONTRACTACIO 2n TR 2024'!J13+'CONTRACTACIO 3r TR 2024'!J13+'CONTRACTACIO 4t TR 2024'!J13</f>
        <v>113110.8</v>
      </c>
      <c r="K13" s="21">
        <f t="shared" ref="K13:K24" si="3">IF(J13,J13/$J$25,"")</f>
        <v>0.20074241741043899</v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3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1</v>
      </c>
      <c r="H18" s="20">
        <f t="shared" si="2"/>
        <v>1.9607843137254902E-2</v>
      </c>
      <c r="I18" s="13">
        <f>'CONTRACTACIO 1r TR 2024'!I18+'CONTRACTACIO 2n TR 2024'!I18+'CONTRACTACIO 3r TR 2024'!I18+'CONTRACTACIO 4t TR 2024'!I18</f>
        <v>52367.519999999997</v>
      </c>
      <c r="J18" s="13">
        <f>'CONTRACTACIO 1r TR 2024'!J18+'CONTRACTACIO 2n TR 2024'!J18+'CONTRACTACIO 3r TR 2024'!J18+'CONTRACTACIO 4t TR 2024'!J18</f>
        <v>63364.7</v>
      </c>
      <c r="K18" s="21">
        <f t="shared" si="3"/>
        <v>0.11245595519161074</v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3">
      <c r="A19" s="44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9</v>
      </c>
      <c r="H19" s="20">
        <f t="shared" si="2"/>
        <v>0.17647058823529413</v>
      </c>
      <c r="I19" s="13">
        <f>'CONTRACTACIO 1r TR 2024'!I19+'CONTRACTACIO 2n TR 2024'!I19+'CONTRACTACIO 3r TR 2024'!I19+'CONTRACTACIO 4t TR 2024'!I19</f>
        <v>118202.94</v>
      </c>
      <c r="J19" s="13">
        <f>'CONTRACTACIO 1r TR 2024'!J19+'CONTRACTACIO 2n TR 2024'!J19+'CONTRACTACIO 3r TR 2024'!J19+'CONTRACTACIO 4t TR 2024'!J19</f>
        <v>48564.112299999993</v>
      </c>
      <c r="K19" s="21">
        <f t="shared" si="3"/>
        <v>8.618873973567541E-2</v>
      </c>
      <c r="L19" s="9">
        <f>'CONTRACTACIO 1r TR 2024'!L19+'CONTRACTACIO 2n TR 2024'!L19+'CONTRACTACIO 3r TR 2024'!L19+'CONTRACTACIO 4t TR 2024'!L19</f>
        <v>3</v>
      </c>
      <c r="M19" s="20">
        <f t="shared" si="4"/>
        <v>0.42857142857142855</v>
      </c>
      <c r="N19" s="13">
        <f>'CONTRACTACIO 1r TR 2024'!N19+'CONTRACTACIO 2n TR 2024'!N19+'CONTRACTACIO 3r TR 2024'!N19+'CONTRACTACIO 4t TR 2024'!N19</f>
        <v>3332.37</v>
      </c>
      <c r="O19" s="13">
        <f>'CONTRACTACIO 1r TR 2024'!O19+'CONTRACTACIO 2n TR 2024'!O19+'CONTRACTACIO 3r TR 2024'!O19+'CONTRACTACIO 4t TR 2024'!O19</f>
        <v>4032.1677</v>
      </c>
      <c r="P19" s="21">
        <f t="shared" si="5"/>
        <v>0.18214151020742805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3">
      <c r="A20" s="45" t="s">
        <v>29</v>
      </c>
      <c r="B20" s="9">
        <f>'CONTRACTACIO 1r TR 2024'!B20+'CONTRACTACIO 2n TR 2024'!B20+'CONTRACTACIO 3r TR 2024'!B20+'CONTRACTACIO 4t TR 2024'!B20</f>
        <v>3</v>
      </c>
      <c r="C20" s="20">
        <f t="shared" si="0"/>
        <v>0.75</v>
      </c>
      <c r="D20" s="13">
        <f>'CONTRACTACIO 1r TR 2024'!D20+'CONTRACTACIO 2n TR 2024'!D20+'CONTRACTACIO 3r TR 2024'!D20+'CONTRACTACIO 4t TR 2024'!D20</f>
        <v>104319.69</v>
      </c>
      <c r="E20" s="13">
        <f>'CONTRACTACIO 1r TR 2024'!E20+'CONTRACTACIO 2n TR 2024'!E20+'CONTRACTACIO 3r TR 2024'!E20+'CONTRACTACIO 4t TR 2024'!E20</f>
        <v>126226.82490000001</v>
      </c>
      <c r="F20" s="21">
        <f t="shared" si="1"/>
        <v>0.5019625765027379</v>
      </c>
      <c r="G20" s="9">
        <f>'CONTRACTACIO 1r TR 2024'!G20+'CONTRACTACIO 2n TR 2024'!G20+'CONTRACTACIO 3r TR 2024'!G20+'CONTRACTACIO 4t TR 2024'!G20</f>
        <v>40</v>
      </c>
      <c r="H20" s="20">
        <f t="shared" si="2"/>
        <v>0.78431372549019607</v>
      </c>
      <c r="I20" s="13">
        <f>'CONTRACTACIO 1r TR 2024'!I20+'CONTRACTACIO 2n TR 2024'!I20+'CONTRACTACIO 3r TR 2024'!I20+'CONTRACTACIO 4t TR 2024'!I20</f>
        <v>280013.93</v>
      </c>
      <c r="J20" s="13">
        <f>'CONTRACTACIO 1r TR 2024'!J20+'CONTRACTACIO 2n TR 2024'!J20+'CONTRACTACIO 3r TR 2024'!J20+'CONTRACTACIO 4t TR 2024'!J20</f>
        <v>338422.76630000002</v>
      </c>
      <c r="K20" s="21">
        <f t="shared" si="3"/>
        <v>0.60061288766227494</v>
      </c>
      <c r="L20" s="9">
        <f>'CONTRACTACIO 1r TR 2024'!L20+'CONTRACTACIO 2n TR 2024'!L20+'CONTRACTACIO 3r TR 2024'!L20+'CONTRACTACIO 4t TR 2024'!L20</f>
        <v>4</v>
      </c>
      <c r="M20" s="20">
        <f t="shared" si="4"/>
        <v>0.5714285714285714</v>
      </c>
      <c r="N20" s="13">
        <f>'CONTRACTACIO 1r TR 2024'!N20+'CONTRACTACIO 2n TR 2024'!N20+'CONTRACTACIO 3r TR 2024'!N20+'CONTRACTACIO 4t TR 2024'!N20</f>
        <v>14963.13</v>
      </c>
      <c r="O20" s="13">
        <f>'CONTRACTACIO 1r TR 2024'!O20+'CONTRACTACIO 2n TR 2024'!O20+'CONTRACTACIO 3r TR 2024'!O20+'CONTRACTACIO 4t TR 2024'!O20</f>
        <v>18105.387299999999</v>
      </c>
      <c r="P20" s="21">
        <f t="shared" si="5"/>
        <v>0.81785848979257192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2" customFormat="1" ht="39.9" customHeight="1" x14ac:dyDescent="0.3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39.9" customHeight="1" x14ac:dyDescent="0.3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0</v>
      </c>
      <c r="H23" s="66" t="str">
        <f t="shared" si="2"/>
        <v/>
      </c>
      <c r="I23" s="77">
        <f>'CONTRACTACIO 1r TR 2024'!I23+'CONTRACTACIO 2n TR 2024'!I23+'CONTRACTACIO 3r TR 2024'!I23+'CONTRACTACIO 4t TR 2024'!I23</f>
        <v>0</v>
      </c>
      <c r="J23" s="78">
        <f>'CONTRACTACIO 1r TR 2024'!J23+'CONTRACTACIO 2n TR 2024'!J23+'CONTRACTACIO 3r TR 2024'!J23+'CONTRACTACIO 4t TR 2024'!J23</f>
        <v>0</v>
      </c>
      <c r="K23" s="67" t="str">
        <f t="shared" si="3"/>
        <v/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3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4</v>
      </c>
      <c r="C25" s="17">
        <f t="shared" si="12"/>
        <v>1</v>
      </c>
      <c r="D25" s="18">
        <f t="shared" si="12"/>
        <v>207823.64</v>
      </c>
      <c r="E25" s="18">
        <f t="shared" si="12"/>
        <v>251466.60490000001</v>
      </c>
      <c r="F25" s="19">
        <f t="shared" si="12"/>
        <v>1</v>
      </c>
      <c r="G25" s="16">
        <f t="shared" si="12"/>
        <v>51</v>
      </c>
      <c r="H25" s="17">
        <f t="shared" si="12"/>
        <v>1</v>
      </c>
      <c r="I25" s="18">
        <f t="shared" si="12"/>
        <v>544064.3899999999</v>
      </c>
      <c r="J25" s="18">
        <f t="shared" si="12"/>
        <v>563462.37859999994</v>
      </c>
      <c r="K25" s="19">
        <f t="shared" si="12"/>
        <v>1</v>
      </c>
      <c r="L25" s="16">
        <f t="shared" si="12"/>
        <v>7</v>
      </c>
      <c r="M25" s="17">
        <f t="shared" si="12"/>
        <v>1</v>
      </c>
      <c r="N25" s="18">
        <f t="shared" si="12"/>
        <v>18295.5</v>
      </c>
      <c r="O25" s="18">
        <f t="shared" si="12"/>
        <v>22137.555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51" t="str">
        <f>'CONTRACTACIO 1r TR 2024'!A28:Q28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">
      <c r="A31" s="157" t="s">
        <v>10</v>
      </c>
      <c r="B31" s="160" t="s">
        <v>17</v>
      </c>
      <c r="C31" s="161"/>
      <c r="D31" s="161"/>
      <c r="E31" s="161"/>
      <c r="F31" s="162"/>
      <c r="G31" s="25"/>
      <c r="H31" s="54"/>
      <c r="I31" s="54"/>
      <c r="J31" s="166" t="s">
        <v>15</v>
      </c>
      <c r="K31" s="167"/>
      <c r="L31" s="160" t="s">
        <v>16</v>
      </c>
      <c r="M31" s="161"/>
      <c r="N31" s="161"/>
      <c r="O31" s="161"/>
      <c r="P31" s="162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5">
      <c r="A32" s="158"/>
      <c r="B32" s="163"/>
      <c r="C32" s="164"/>
      <c r="D32" s="164"/>
      <c r="E32" s="164"/>
      <c r="F32" s="165"/>
      <c r="G32" s="25"/>
      <c r="J32" s="168"/>
      <c r="K32" s="169"/>
      <c r="L32" s="172"/>
      <c r="M32" s="173"/>
      <c r="N32" s="173"/>
      <c r="O32" s="173"/>
      <c r="P32" s="174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200000000000003" customHeight="1" thickBot="1" x14ac:dyDescent="0.35">
      <c r="A33" s="159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70"/>
      <c r="K33" s="171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" customHeight="1" x14ac:dyDescent="0.3">
      <c r="A34" s="41" t="s">
        <v>25</v>
      </c>
      <c r="B34" s="9">
        <f t="shared" ref="B34:B43" si="13">B13+G13+L13+Q13+V13+AA13</f>
        <v>2</v>
      </c>
      <c r="C34" s="8">
        <f t="shared" ref="C34:C40" si="14">IF(B34,B34/$B$46,"")</f>
        <v>3.2258064516129031E-2</v>
      </c>
      <c r="D34" s="10">
        <f t="shared" ref="D34:D43" si="15">D13+I13+N13+S13+X13+AC13</f>
        <v>196983.95</v>
      </c>
      <c r="E34" s="11">
        <f t="shared" ref="E34:E43" si="16">E13+J13+O13+T13+Y13+AD13</f>
        <v>238350.58000000002</v>
      </c>
      <c r="F34" s="21">
        <f t="shared" ref="F34:F40" si="17">IF(E34,E34/$E$46,"")</f>
        <v>0.2847450818272077</v>
      </c>
      <c r="J34" s="106" t="s">
        <v>3</v>
      </c>
      <c r="K34" s="107"/>
      <c r="L34" s="57">
        <f>B25</f>
        <v>4</v>
      </c>
      <c r="M34" s="8">
        <f t="shared" ref="M34:M39" si="18">IF(L34,L34/$L$40,"")</f>
        <v>6.4516129032258063E-2</v>
      </c>
      <c r="N34" s="58">
        <f>D25</f>
        <v>207823.64</v>
      </c>
      <c r="O34" s="58">
        <f>E25</f>
        <v>251466.60490000001</v>
      </c>
      <c r="P34" s="59">
        <f t="shared" ref="P34:P39" si="19">IF(O34,O34/$O$40,"")</f>
        <v>0.30041411684024688</v>
      </c>
    </row>
    <row r="35" spans="1:33" s="25" customFormat="1" ht="30" customHeight="1" x14ac:dyDescent="0.3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2" t="s">
        <v>1</v>
      </c>
      <c r="K35" s="103"/>
      <c r="L35" s="60">
        <f>G25</f>
        <v>51</v>
      </c>
      <c r="M35" s="8">
        <f t="shared" si="18"/>
        <v>0.82258064516129037</v>
      </c>
      <c r="N35" s="61">
        <f>I25</f>
        <v>544064.3899999999</v>
      </c>
      <c r="O35" s="61">
        <f>J25</f>
        <v>563462.37859999994</v>
      </c>
      <c r="P35" s="59">
        <f t="shared" si="19"/>
        <v>0.67313929381254312</v>
      </c>
    </row>
    <row r="36" spans="1:33" s="25" customFormat="1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02" t="s">
        <v>2</v>
      </c>
      <c r="K36" s="103"/>
      <c r="L36" s="60">
        <f>L25</f>
        <v>7</v>
      </c>
      <c r="M36" s="8">
        <f t="shared" si="18"/>
        <v>0.11290322580645161</v>
      </c>
      <c r="N36" s="61">
        <f>N25</f>
        <v>18295.5</v>
      </c>
      <c r="O36" s="61">
        <f>O25</f>
        <v>22137.555</v>
      </c>
      <c r="P36" s="59">
        <f t="shared" si="19"/>
        <v>2.6446589347209941E-2</v>
      </c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02" t="s">
        <v>5</v>
      </c>
      <c r="K38" s="103"/>
      <c r="L38" s="60">
        <f>AA25</f>
        <v>0</v>
      </c>
      <c r="M38" s="8" t="str">
        <f t="shared" si="18"/>
        <v/>
      </c>
      <c r="N38" s="61">
        <f>AC25</f>
        <v>0</v>
      </c>
      <c r="O38" s="61">
        <f>AD25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1</v>
      </c>
      <c r="C39" s="8">
        <f t="shared" si="14"/>
        <v>1.6129032258064516E-2</v>
      </c>
      <c r="D39" s="13">
        <f t="shared" si="15"/>
        <v>52367.519999999997</v>
      </c>
      <c r="E39" s="22">
        <f t="shared" si="16"/>
        <v>63364.7</v>
      </c>
      <c r="F39" s="21">
        <f t="shared" si="17"/>
        <v>7.5698522262695842E-2</v>
      </c>
      <c r="G39" s="25"/>
      <c r="H39" s="25"/>
      <c r="I39" s="25"/>
      <c r="J39" s="102" t="s">
        <v>4</v>
      </c>
      <c r="K39" s="103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12</v>
      </c>
      <c r="C40" s="8">
        <f t="shared" si="14"/>
        <v>0.19354838709677419</v>
      </c>
      <c r="D40" s="13">
        <f t="shared" si="15"/>
        <v>121535.31</v>
      </c>
      <c r="E40" s="23">
        <f t="shared" si="16"/>
        <v>52596.279999999992</v>
      </c>
      <c r="F40" s="21">
        <f t="shared" si="17"/>
        <v>6.283404912380211E-2</v>
      </c>
      <c r="G40" s="25"/>
      <c r="H40" s="25"/>
      <c r="I40" s="25"/>
      <c r="J40" s="104" t="s">
        <v>0</v>
      </c>
      <c r="K40" s="105"/>
      <c r="L40" s="83">
        <f>SUM(L34:L39)</f>
        <v>62</v>
      </c>
      <c r="M40" s="17">
        <f>SUM(M34:M39)</f>
        <v>1</v>
      </c>
      <c r="N40" s="84">
        <f>SUM(N34:N39)</f>
        <v>770183.52999999991</v>
      </c>
      <c r="O40" s="85">
        <f>SUM(O34:O39)</f>
        <v>837066.53850000002</v>
      </c>
      <c r="P40" s="86">
        <f>SUM(P34:P39)</f>
        <v>0.99999999999999989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47</v>
      </c>
      <c r="C41" s="8">
        <f>IF(B41,B41/$B$46,"")</f>
        <v>0.75806451612903225</v>
      </c>
      <c r="D41" s="13">
        <f t="shared" si="15"/>
        <v>399296.75</v>
      </c>
      <c r="E41" s="23">
        <f t="shared" si="16"/>
        <v>482754.97850000003</v>
      </c>
      <c r="F41" s="21">
        <f>IF(E41,E41/$E$46,"")</f>
        <v>0.5767223467862943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6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5">
      <c r="A46" s="64" t="s">
        <v>0</v>
      </c>
      <c r="B46" s="16">
        <f>SUM(B34:B45)</f>
        <v>62</v>
      </c>
      <c r="C46" s="17">
        <f>SUM(C34:C45)</f>
        <v>1</v>
      </c>
      <c r="D46" s="18">
        <f>SUM(D34:D45)</f>
        <v>770183.53</v>
      </c>
      <c r="E46" s="18">
        <f>SUM(E34:E45)</f>
        <v>837066.53850000002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H100" s="26"/>
      <c r="N100" s="26"/>
    </row>
    <row r="101" spans="1:21" s="25" customFormat="1" x14ac:dyDescent="0.3">
      <c r="B101" s="26"/>
      <c r="H101" s="26"/>
      <c r="N101" s="26"/>
    </row>
    <row r="102" spans="1:21" s="25" customFormat="1" x14ac:dyDescent="0.3">
      <c r="B102" s="26"/>
      <c r="H102" s="26"/>
      <c r="N102" s="26"/>
    </row>
    <row r="103" spans="1:21" s="25" customFormat="1" x14ac:dyDescent="0.3">
      <c r="B103" s="26"/>
      <c r="H103" s="26"/>
      <c r="N103" s="26"/>
    </row>
    <row r="104" spans="1:21" s="25" customFormat="1" x14ac:dyDescent="0.3">
      <c r="B104" s="26"/>
      <c r="H104" s="26"/>
      <c r="N104" s="26"/>
    </row>
    <row r="105" spans="1:21" s="25" customFormat="1" x14ac:dyDescent="0.3">
      <c r="B105" s="26"/>
      <c r="H105" s="26"/>
      <c r="N105" s="26"/>
    </row>
    <row r="106" spans="1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lastPrinted>2024-05-23T07:55:09Z</cp:lastPrinted>
  <dcterms:created xsi:type="dcterms:W3CDTF">2016-02-03T12:33:15Z</dcterms:created>
  <dcterms:modified xsi:type="dcterms:W3CDTF">2024-10-15T14:37:34Z</dcterms:modified>
</cp:coreProperties>
</file>