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136" windowHeight="1257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E20" i="1"/>
  <c r="J18" i="1"/>
  <c r="O13" i="1"/>
  <c r="J13" i="1"/>
  <c r="A28" i="7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/>
  <c r="X23" i="7"/>
  <c r="V23" i="7"/>
  <c r="W23" i="7" s="1"/>
  <c r="T23" i="7"/>
  <c r="U23" i="7"/>
  <c r="S23" i="7"/>
  <c r="Q23" i="7"/>
  <c r="R23" i="7"/>
  <c r="O23" i="7"/>
  <c r="N23" i="7"/>
  <c r="L23" i="7"/>
  <c r="M23" i="7"/>
  <c r="J23" i="7"/>
  <c r="K23" i="7" s="1"/>
  <c r="I23" i="7"/>
  <c r="G23" i="7"/>
  <c r="H23" i="7" s="1"/>
  <c r="E23" i="7"/>
  <c r="D23" i="7"/>
  <c r="D44" i="7" s="1"/>
  <c r="B23" i="7"/>
  <c r="B44" i="7" s="1"/>
  <c r="C44" i="7" s="1"/>
  <c r="B8" i="7"/>
  <c r="B8" i="6"/>
  <c r="B8" i="5"/>
  <c r="B8" i="4"/>
  <c r="AD22" i="7"/>
  <c r="AE22" i="7"/>
  <c r="AC22" i="7"/>
  <c r="AA22" i="7"/>
  <c r="AB22" i="7"/>
  <c r="Y22" i="7"/>
  <c r="Z22" i="7" s="1"/>
  <c r="X22" i="7"/>
  <c r="V22" i="7"/>
  <c r="W22" i="7"/>
  <c r="T22" i="7"/>
  <c r="U22" i="7" s="1"/>
  <c r="S22" i="7"/>
  <c r="Q22" i="7"/>
  <c r="R22" i="7"/>
  <c r="O22" i="7"/>
  <c r="P22" i="7" s="1"/>
  <c r="N22" i="7"/>
  <c r="L22" i="7"/>
  <c r="M22" i="7" s="1"/>
  <c r="J22" i="7"/>
  <c r="I22" i="7"/>
  <c r="G22" i="7"/>
  <c r="H22" i="7" s="1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25" i="1"/>
  <c r="B16" i="7"/>
  <c r="C16" i="7"/>
  <c r="D16" i="7"/>
  <c r="D37" i="7" s="1"/>
  <c r="J24" i="7"/>
  <c r="E24" i="7"/>
  <c r="O24" i="7"/>
  <c r="E45" i="7" s="1"/>
  <c r="F45" i="7" s="1"/>
  <c r="P24" i="7"/>
  <c r="T24" i="7"/>
  <c r="U24" i="7" s="1"/>
  <c r="Y24" i="7"/>
  <c r="Z24" i="7"/>
  <c r="AD24" i="7"/>
  <c r="AE24" i="7" s="1"/>
  <c r="E13" i="7"/>
  <c r="J13" i="7"/>
  <c r="O13" i="7"/>
  <c r="T13" i="7"/>
  <c r="Y13" i="7"/>
  <c r="Z13" i="7"/>
  <c r="AD13" i="7"/>
  <c r="AE13" i="7" s="1"/>
  <c r="E20" i="7"/>
  <c r="J20" i="7"/>
  <c r="O20" i="7"/>
  <c r="AD20" i="7"/>
  <c r="T20" i="7"/>
  <c r="U20" i="7" s="1"/>
  <c r="Y20" i="7"/>
  <c r="E21" i="7"/>
  <c r="J21" i="7"/>
  <c r="K21" i="7" s="1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/>
  <c r="J15" i="7"/>
  <c r="K15" i="7" s="1"/>
  <c r="O15" i="7"/>
  <c r="E15" i="7"/>
  <c r="T15" i="7"/>
  <c r="U15" i="7" s="1"/>
  <c r="Y15" i="7"/>
  <c r="Z15" i="7" s="1"/>
  <c r="AD15" i="7"/>
  <c r="AE15" i="7"/>
  <c r="J16" i="7"/>
  <c r="O16" i="7"/>
  <c r="E16" i="7"/>
  <c r="F16" i="7"/>
  <c r="T16" i="7"/>
  <c r="Y16" i="7"/>
  <c r="AD16" i="7"/>
  <c r="AE16" i="7" s="1"/>
  <c r="J17" i="7"/>
  <c r="K17" i="7" s="1"/>
  <c r="O17" i="7"/>
  <c r="E17" i="7"/>
  <c r="F17" i="7"/>
  <c r="T17" i="7"/>
  <c r="U17" i="7" s="1"/>
  <c r="Y17" i="7"/>
  <c r="Z17" i="7"/>
  <c r="AD17" i="7"/>
  <c r="J18" i="7"/>
  <c r="O18" i="7"/>
  <c r="AD18" i="7"/>
  <c r="AE18" i="7" s="1"/>
  <c r="E18" i="7"/>
  <c r="T18" i="7"/>
  <c r="Y18" i="7"/>
  <c r="Z18" i="7"/>
  <c r="J19" i="7"/>
  <c r="O19" i="7"/>
  <c r="AD19" i="7"/>
  <c r="AE19" i="7"/>
  <c r="E19" i="7"/>
  <c r="F19" i="7" s="1"/>
  <c r="T19" i="7"/>
  <c r="Y19" i="7"/>
  <c r="Z19" i="7" s="1"/>
  <c r="I24" i="7"/>
  <c r="D24" i="7"/>
  <c r="D45" i="7" s="1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D41" i="7" s="1"/>
  <c r="I20" i="7"/>
  <c r="N20" i="7"/>
  <c r="AC20" i="7"/>
  <c r="S20" i="7"/>
  <c r="X20" i="7"/>
  <c r="D21" i="7"/>
  <c r="I21" i="7"/>
  <c r="N21" i="7"/>
  <c r="AC21" i="7"/>
  <c r="S21" i="7"/>
  <c r="X21" i="7"/>
  <c r="I14" i="7"/>
  <c r="D35" i="7" s="1"/>
  <c r="N14" i="7"/>
  <c r="D14" i="7"/>
  <c r="S14" i="7"/>
  <c r="X14" i="7"/>
  <c r="AC14" i="7"/>
  <c r="I15" i="7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/>
  <c r="G16" i="7"/>
  <c r="H16" i="7" s="1"/>
  <c r="L16" i="7"/>
  <c r="Q16" i="7"/>
  <c r="V16" i="7"/>
  <c r="W16" i="7"/>
  <c r="AA16" i="7"/>
  <c r="AB16" i="7" s="1"/>
  <c r="B13" i="7"/>
  <c r="G13" i="7"/>
  <c r="L13" i="7"/>
  <c r="Q13" i="7"/>
  <c r="V13" i="7"/>
  <c r="W13" i="7" s="1"/>
  <c r="AA13" i="7"/>
  <c r="AB13" i="7" s="1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R14" i="7" s="1"/>
  <c r="V14" i="7"/>
  <c r="W14" i="7"/>
  <c r="AA14" i="7"/>
  <c r="AB14" i="7" s="1"/>
  <c r="G15" i="7"/>
  <c r="L15" i="7"/>
  <c r="M15" i="7" s="1"/>
  <c r="B15" i="7"/>
  <c r="Q15" i="7"/>
  <c r="V15" i="7"/>
  <c r="W15" i="7"/>
  <c r="AA15" i="7"/>
  <c r="AB15" i="7" s="1"/>
  <c r="G17" i="7"/>
  <c r="H17" i="7"/>
  <c r="L17" i="7"/>
  <c r="M17" i="7" s="1"/>
  <c r="B17" i="7"/>
  <c r="C17" i="7"/>
  <c r="Q17" i="7"/>
  <c r="R17" i="7" s="1"/>
  <c r="V17" i="7"/>
  <c r="W17" i="7"/>
  <c r="AA17" i="7"/>
  <c r="AB17" i="7" s="1"/>
  <c r="G18" i="7"/>
  <c r="L18" i="7"/>
  <c r="AA18" i="7"/>
  <c r="B18" i="7"/>
  <c r="Q18" i="7"/>
  <c r="R18" i="7" s="1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35" i="6"/>
  <c r="F35" i="6" s="1"/>
  <c r="E36" i="6"/>
  <c r="E46" i="6" s="1"/>
  <c r="E37" i="6"/>
  <c r="E38" i="6"/>
  <c r="F38" i="6"/>
  <c r="E39" i="6"/>
  <c r="F39" i="6" s="1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46" i="6" s="1"/>
  <c r="B35" i="6"/>
  <c r="B36" i="6"/>
  <c r="B37" i="6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35" i="5" s="1"/>
  <c r="P35" i="5" s="1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 s="1"/>
  <c r="M36" i="5" s="1"/>
  <c r="Q25" i="5"/>
  <c r="L37" i="5"/>
  <c r="M37" i="5" s="1"/>
  <c r="V25" i="5"/>
  <c r="L38" i="5" s="1"/>
  <c r="E34" i="5"/>
  <c r="E35" i="5"/>
  <c r="E36" i="5"/>
  <c r="E41" i="5"/>
  <c r="E42" i="5"/>
  <c r="F42" i="5" s="1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C41" i="5" s="1"/>
  <c r="B42" i="5"/>
  <c r="C42" i="5" s="1"/>
  <c r="B45" i="5"/>
  <c r="B39" i="5"/>
  <c r="B40" i="5"/>
  <c r="C40" i="5" s="1"/>
  <c r="B37" i="5"/>
  <c r="C37" i="5" s="1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F37" i="4" s="1"/>
  <c r="E38" i="4"/>
  <c r="E39" i="4"/>
  <c r="E40" i="4"/>
  <c r="E41" i="4"/>
  <c r="E42" i="4"/>
  <c r="D45" i="4"/>
  <c r="B45" i="4"/>
  <c r="B42" i="4"/>
  <c r="C42" i="4" s="1"/>
  <c r="B34" i="4"/>
  <c r="B35" i="4"/>
  <c r="B36" i="4"/>
  <c r="C36" i="4" s="1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K13" i="4" s="1"/>
  <c r="K16" i="4"/>
  <c r="K17" i="4"/>
  <c r="I25" i="4"/>
  <c r="N35" i="4"/>
  <c r="G25" i="4"/>
  <c r="L35" i="4" s="1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20" i="1" s="1"/>
  <c r="Y25" i="1"/>
  <c r="O38" i="1"/>
  <c r="P38" i="1" s="1"/>
  <c r="I25" i="1"/>
  <c r="N35" i="1" s="1"/>
  <c r="N25" i="1"/>
  <c r="N36" i="1"/>
  <c r="D25" i="1"/>
  <c r="N34" i="1" s="1"/>
  <c r="X25" i="1"/>
  <c r="N38" i="1"/>
  <c r="G25" i="1"/>
  <c r="L35" i="1" s="1"/>
  <c r="H22" i="1"/>
  <c r="L25" i="1"/>
  <c r="L36" i="1" s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F42" i="1" s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C36" i="1" s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F14" i="1"/>
  <c r="F15" i="1"/>
  <c r="F16" i="1"/>
  <c r="F17" i="1"/>
  <c r="F18" i="1"/>
  <c r="F19" i="1"/>
  <c r="F21" i="1"/>
  <c r="P16" i="1"/>
  <c r="P16" i="5"/>
  <c r="P16" i="4"/>
  <c r="L37" i="4"/>
  <c r="F22" i="1"/>
  <c r="F23" i="1"/>
  <c r="F24" i="1"/>
  <c r="C22" i="1"/>
  <c r="C23" i="1"/>
  <c r="O34" i="6"/>
  <c r="F22" i="6"/>
  <c r="L34" i="6"/>
  <c r="M34" i="6" s="1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M13" i="5"/>
  <c r="L35" i="5"/>
  <c r="M35" i="5" s="1"/>
  <c r="H22" i="5"/>
  <c r="O38" i="5"/>
  <c r="P38" i="5" s="1"/>
  <c r="K22" i="5"/>
  <c r="M14" i="4"/>
  <c r="P21" i="4"/>
  <c r="H19" i="4"/>
  <c r="H22" i="4"/>
  <c r="K22" i="4"/>
  <c r="Z21" i="4"/>
  <c r="U25" i="4"/>
  <c r="L34" i="1"/>
  <c r="F13" i="1"/>
  <c r="C13" i="1"/>
  <c r="K21" i="1"/>
  <c r="H16" i="1"/>
  <c r="H14" i="1"/>
  <c r="H18" i="1"/>
  <c r="H24" i="1"/>
  <c r="C42" i="1"/>
  <c r="Z18" i="6"/>
  <c r="C20" i="6"/>
  <c r="C13" i="6"/>
  <c r="C25" i="6" s="1"/>
  <c r="F14" i="6"/>
  <c r="F25" i="6" s="1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K25" i="5" s="1"/>
  <c r="W18" i="5"/>
  <c r="R16" i="5"/>
  <c r="H13" i="5"/>
  <c r="H20" i="5"/>
  <c r="K19" i="5"/>
  <c r="K20" i="5"/>
  <c r="C14" i="5"/>
  <c r="C25" i="5" s="1"/>
  <c r="C13" i="5"/>
  <c r="F23" i="7"/>
  <c r="F43" i="5"/>
  <c r="AE21" i="5"/>
  <c r="AE20" i="5"/>
  <c r="C20" i="5"/>
  <c r="F21" i="5"/>
  <c r="F20" i="5"/>
  <c r="P21" i="5"/>
  <c r="C43" i="6"/>
  <c r="D39" i="7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24" i="4"/>
  <c r="C14" i="4"/>
  <c r="F14" i="4"/>
  <c r="K21" i="4"/>
  <c r="W17" i="4"/>
  <c r="O38" i="4"/>
  <c r="P38" i="4" s="1"/>
  <c r="Z17" i="4"/>
  <c r="C18" i="4"/>
  <c r="C20" i="4"/>
  <c r="H13" i="4"/>
  <c r="M13" i="4"/>
  <c r="W20" i="4"/>
  <c r="P18" i="7"/>
  <c r="K22" i="7"/>
  <c r="Z14" i="7"/>
  <c r="B37" i="7"/>
  <c r="AC25" i="7"/>
  <c r="N38" i="7" s="1"/>
  <c r="E39" i="7"/>
  <c r="AA25" i="7"/>
  <c r="L38" i="7" s="1"/>
  <c r="M38" i="7" s="1"/>
  <c r="C35" i="1"/>
  <c r="B38" i="7"/>
  <c r="C38" i="7" s="1"/>
  <c r="F38" i="1"/>
  <c r="P17" i="7"/>
  <c r="P16" i="7"/>
  <c r="Z16" i="7"/>
  <c r="F37" i="1"/>
  <c r="M16" i="7"/>
  <c r="F43" i="1"/>
  <c r="F44" i="1"/>
  <c r="F24" i="7"/>
  <c r="C22" i="7"/>
  <c r="C23" i="7"/>
  <c r="C44" i="1"/>
  <c r="F15" i="7"/>
  <c r="F22" i="7"/>
  <c r="F36" i="1"/>
  <c r="F35" i="1"/>
  <c r="C36" i="6"/>
  <c r="C39" i="5"/>
  <c r="C43" i="5"/>
  <c r="C43" i="4"/>
  <c r="C45" i="1"/>
  <c r="C37" i="1"/>
  <c r="C15" i="7"/>
  <c r="K24" i="7"/>
  <c r="F37" i="6"/>
  <c r="F41" i="6"/>
  <c r="C39" i="6"/>
  <c r="C37" i="6"/>
  <c r="F40" i="6"/>
  <c r="F36" i="6"/>
  <c r="C35" i="6"/>
  <c r="M37" i="6"/>
  <c r="P37" i="6"/>
  <c r="U13" i="7"/>
  <c r="U16" i="7"/>
  <c r="F45" i="6"/>
  <c r="C34" i="6"/>
  <c r="P34" i="6"/>
  <c r="F34" i="6"/>
  <c r="AB18" i="7"/>
  <c r="AB19" i="7"/>
  <c r="P36" i="6"/>
  <c r="C40" i="6"/>
  <c r="C45" i="6"/>
  <c r="C45" i="5"/>
  <c r="F39" i="5"/>
  <c r="F45" i="5"/>
  <c r="M38" i="5"/>
  <c r="AE20" i="7"/>
  <c r="R16" i="7"/>
  <c r="C36" i="5"/>
  <c r="F36" i="5"/>
  <c r="C35" i="5"/>
  <c r="F18" i="7"/>
  <c r="F40" i="5"/>
  <c r="F35" i="5"/>
  <c r="F21" i="7"/>
  <c r="F14" i="7"/>
  <c r="F41" i="5"/>
  <c r="W20" i="7"/>
  <c r="AE17" i="7"/>
  <c r="F35" i="4"/>
  <c r="C38" i="4"/>
  <c r="C35" i="4"/>
  <c r="F38" i="4"/>
  <c r="F42" i="4"/>
  <c r="C45" i="4"/>
  <c r="K16" i="7"/>
  <c r="AB20" i="7"/>
  <c r="C18" i="7"/>
  <c r="C39" i="4"/>
  <c r="F39" i="4"/>
  <c r="R13" i="7"/>
  <c r="M18" i="7"/>
  <c r="P15" i="7"/>
  <c r="P14" i="7"/>
  <c r="M14" i="7"/>
  <c r="H15" i="7"/>
  <c r="H14" i="7"/>
  <c r="H24" i="7"/>
  <c r="M37" i="4"/>
  <c r="C37" i="7"/>
  <c r="K20" i="4" l="1"/>
  <c r="K25" i="4" s="1"/>
  <c r="O35" i="4"/>
  <c r="K19" i="4"/>
  <c r="F40" i="4"/>
  <c r="P19" i="4"/>
  <c r="P20" i="4"/>
  <c r="H20" i="4"/>
  <c r="E34" i="7"/>
  <c r="C13" i="4"/>
  <c r="M20" i="4"/>
  <c r="M25" i="4" s="1"/>
  <c r="F20" i="4"/>
  <c r="F25" i="4" s="1"/>
  <c r="D46" i="4"/>
  <c r="M13" i="1"/>
  <c r="K19" i="1"/>
  <c r="E40" i="7"/>
  <c r="D46" i="1"/>
  <c r="B41" i="7"/>
  <c r="K20" i="1"/>
  <c r="H13" i="1"/>
  <c r="H20" i="1"/>
  <c r="F25" i="1"/>
  <c r="O34" i="1"/>
  <c r="E46" i="1"/>
  <c r="F40" i="1" s="1"/>
  <c r="B46" i="1"/>
  <c r="C34" i="1" s="1"/>
  <c r="K18" i="1"/>
  <c r="P25" i="1"/>
  <c r="M25" i="1"/>
  <c r="K13" i="1"/>
  <c r="N40" i="6"/>
  <c r="D25" i="7"/>
  <c r="N34" i="7" s="1"/>
  <c r="D36" i="7"/>
  <c r="E41" i="7"/>
  <c r="C25" i="4"/>
  <c r="H25" i="5"/>
  <c r="H25" i="6"/>
  <c r="C24" i="7"/>
  <c r="B45" i="7"/>
  <c r="C45" i="7" s="1"/>
  <c r="S25" i="7"/>
  <c r="N37" i="7" s="1"/>
  <c r="I25" i="7"/>
  <c r="N35" i="7" s="1"/>
  <c r="D34" i="7"/>
  <c r="E43" i="7"/>
  <c r="F43" i="7" s="1"/>
  <c r="P23" i="7"/>
  <c r="E44" i="7"/>
  <c r="F44" i="7" s="1"/>
  <c r="B39" i="7"/>
  <c r="J25" i="7"/>
  <c r="K18" i="7" s="1"/>
  <c r="B46" i="5"/>
  <c r="C25" i="1"/>
  <c r="Z25" i="4"/>
  <c r="AB25" i="4"/>
  <c r="E46" i="4"/>
  <c r="F36" i="4"/>
  <c r="F25" i="5"/>
  <c r="M25" i="5"/>
  <c r="R25" i="5"/>
  <c r="U25" i="5"/>
  <c r="W25" i="5"/>
  <c r="Z25" i="5"/>
  <c r="AB25" i="5"/>
  <c r="AE25" i="5"/>
  <c r="D46" i="6"/>
  <c r="C14" i="7"/>
  <c r="B35" i="7"/>
  <c r="C35" i="7" s="1"/>
  <c r="E38" i="7"/>
  <c r="F38" i="7" s="1"/>
  <c r="E46" i="5"/>
  <c r="B34" i="7"/>
  <c r="Y25" i="7"/>
  <c r="O39" i="7" s="1"/>
  <c r="P39" i="7" s="1"/>
  <c r="Z21" i="7"/>
  <c r="Z25" i="7" s="1"/>
  <c r="C46" i="6"/>
  <c r="D46" i="5"/>
  <c r="D40" i="7"/>
  <c r="X25" i="7"/>
  <c r="N39" i="7" s="1"/>
  <c r="E37" i="7"/>
  <c r="F37" i="7" s="1"/>
  <c r="B25" i="7"/>
  <c r="C13" i="7" s="1"/>
  <c r="N40" i="1"/>
  <c r="F34" i="5"/>
  <c r="F46" i="5" s="1"/>
  <c r="E36" i="7"/>
  <c r="F36" i="7" s="1"/>
  <c r="Q25" i="7"/>
  <c r="L37" i="7" s="1"/>
  <c r="M37" i="7" s="1"/>
  <c r="B46" i="4"/>
  <c r="C40" i="4" s="1"/>
  <c r="T25" i="7"/>
  <c r="O37" i="7" s="1"/>
  <c r="P37" i="7" s="1"/>
  <c r="R25" i="1"/>
  <c r="W25" i="4"/>
  <c r="AE25" i="4"/>
  <c r="N40" i="5"/>
  <c r="B40" i="7"/>
  <c r="B36" i="7"/>
  <c r="C36" i="7" s="1"/>
  <c r="U19" i="7"/>
  <c r="E35" i="7"/>
  <c r="F35" i="7" s="1"/>
  <c r="K14" i="7"/>
  <c r="O25" i="7"/>
  <c r="E25" i="7"/>
  <c r="F20" i="7" s="1"/>
  <c r="B43" i="7"/>
  <c r="C43" i="7" s="1"/>
  <c r="D43" i="7"/>
  <c r="P25" i="5"/>
  <c r="K25" i="6"/>
  <c r="U25" i="1"/>
  <c r="W25" i="1"/>
  <c r="AE25" i="1"/>
  <c r="R25" i="4"/>
  <c r="H25" i="4"/>
  <c r="L40" i="1"/>
  <c r="M35" i="1" s="1"/>
  <c r="M25" i="6"/>
  <c r="AB25" i="1"/>
  <c r="P25" i="6"/>
  <c r="R25" i="6"/>
  <c r="U25" i="6"/>
  <c r="W25" i="6"/>
  <c r="Z25" i="6"/>
  <c r="AB25" i="6"/>
  <c r="AE25" i="6"/>
  <c r="F46" i="6"/>
  <c r="P38" i="6"/>
  <c r="P40" i="6" s="1"/>
  <c r="O40" i="6"/>
  <c r="L40" i="6"/>
  <c r="M38" i="6"/>
  <c r="M40" i="6" s="1"/>
  <c r="AB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40" i="4"/>
  <c r="M34" i="4" s="1"/>
  <c r="N40" i="4"/>
  <c r="O40" i="4"/>
  <c r="P34" i="4" s="1"/>
  <c r="P21" i="7"/>
  <c r="U25" i="7"/>
  <c r="D42" i="7"/>
  <c r="E42" i="7"/>
  <c r="F42" i="7" s="1"/>
  <c r="O40" i="1"/>
  <c r="P34" i="1" s="1"/>
  <c r="AE21" i="7"/>
  <c r="AE25" i="7" s="1"/>
  <c r="G25" i="7"/>
  <c r="H19" i="7" s="1"/>
  <c r="B42" i="7"/>
  <c r="AD25" i="7"/>
  <c r="O38" i="7" s="1"/>
  <c r="P38" i="7" s="1"/>
  <c r="N25" i="7"/>
  <c r="N36" i="7" s="1"/>
  <c r="P25" i="4" l="1"/>
  <c r="M36" i="4"/>
  <c r="F41" i="4"/>
  <c r="F34" i="4"/>
  <c r="C41" i="4"/>
  <c r="C34" i="4"/>
  <c r="P36" i="4"/>
  <c r="P35" i="4"/>
  <c r="M35" i="4"/>
  <c r="K19" i="7"/>
  <c r="E46" i="7"/>
  <c r="F34" i="7" s="1"/>
  <c r="P20" i="7"/>
  <c r="P19" i="7"/>
  <c r="M20" i="7"/>
  <c r="M19" i="7"/>
  <c r="K25" i="1"/>
  <c r="H25" i="1"/>
  <c r="C40" i="1"/>
  <c r="K20" i="7"/>
  <c r="H18" i="7"/>
  <c r="H20" i="7"/>
  <c r="M36" i="1"/>
  <c r="F39" i="1"/>
  <c r="F41" i="1"/>
  <c r="F34" i="1"/>
  <c r="L34" i="7"/>
  <c r="C20" i="7"/>
  <c r="C25" i="7" s="1"/>
  <c r="C41" i="1"/>
  <c r="C39" i="1"/>
  <c r="C46" i="1" s="1"/>
  <c r="O36" i="7"/>
  <c r="P13" i="7"/>
  <c r="P36" i="1"/>
  <c r="L36" i="7"/>
  <c r="M13" i="7"/>
  <c r="M34" i="1"/>
  <c r="O35" i="7"/>
  <c r="K13" i="7"/>
  <c r="P35" i="1"/>
  <c r="L35" i="7"/>
  <c r="H13" i="7"/>
  <c r="O34" i="7"/>
  <c r="F13" i="7"/>
  <c r="F25" i="7" s="1"/>
  <c r="N40" i="7"/>
  <c r="D46" i="7"/>
  <c r="B46" i="7"/>
  <c r="C40" i="7" s="1"/>
  <c r="C42" i="7"/>
  <c r="F46" i="4" l="1"/>
  <c r="H25" i="7"/>
  <c r="M40" i="4"/>
  <c r="C46" i="4"/>
  <c r="P25" i="7"/>
  <c r="P40" i="4"/>
  <c r="K25" i="7"/>
  <c r="F39" i="7"/>
  <c r="F41" i="7"/>
  <c r="F40" i="7"/>
  <c r="M25" i="7"/>
  <c r="F46" i="1"/>
  <c r="M40" i="1"/>
  <c r="C34" i="7"/>
  <c r="C41" i="7"/>
  <c r="P40" i="1"/>
  <c r="C39" i="7"/>
  <c r="O40" i="7"/>
  <c r="P35" i="7" s="1"/>
  <c r="L40" i="7"/>
  <c r="M34" i="7" s="1"/>
  <c r="F46" i="7" l="1"/>
  <c r="C46" i="7"/>
  <c r="M35" i="7"/>
  <c r="P34" i="7"/>
  <c r="P36" i="7"/>
  <c r="M36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<sst xmlns="http://schemas.openxmlformats.org/spreadsheetml/2006/main" count="457" uniqueCount="62">
  <si>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</si>
  <si>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</si>
  <si>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</si>
  <si>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</si>
  <si>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</si>
  <si>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</si>
  <si>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</si>
  <si>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</si>
  <si>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</si>
  <si>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</si>
  <si>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</si>
  <si>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</si>
  <si>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</si>
  <si>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</si>
  <si>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</si>
  <si>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</si>
  <si>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</si>
  <si>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</si>
  <si>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</si>
  <si>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</si>
  <si>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</si>
  <si>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</si>
  <si>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</si>
  <si>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</si>
  <si>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</si>
  <si>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</si>
  <si>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</si>
  <si>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</si>
  <si>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</si>
  <si>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</si>
  <si>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</si>
  <si>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</si>
  <si>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</si>
  <si>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</si>
  <si>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</si>
  <si>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</si>
  <si>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</si>
  <si>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</si>
  <si>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</si>
  <si>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</si>
  <si>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</si>
  <si>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</si>
  <si>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</si>
  <si>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</si>
  <si>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</si>
  <si>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</si>
  <si>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</si>
  <si>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</si>
  <si>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</si>
  <si>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</si>
  <si>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</si>
  <si>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</si>
  <si>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</si>
  <si>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</si>
  <si>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</si>
  <si>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</si>
  <si>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</si>
  <si>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</si>
  <si>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</si>
  <si>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</si>
  <si>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</si>
  <si>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Mercat de Proveïments de Barcelona SA (Mercabarna)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</si>
</sst>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4-4E08-86B5-E0DD2044C114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4-4E08-86B5-E0DD2044C114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4-4E08-86B5-E0DD2044C114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D4-4E08-86B5-E0DD2044C114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4-4E08-86B5-E0DD2044C114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D4-4E08-86B5-E0DD2044C114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D4-4E08-86B5-E0DD2044C114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D4-4E08-86B5-E0DD2044C114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D4-4E08-86B5-E0DD2044C114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D4-4E08-86B5-E0DD2044C1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40</c:v>
                </c:pt>
                <c:pt idx="7">
                  <c:v>245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D4-4E08-86B5-E0DD2044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2-49D5-9C8A-2D10EED0E15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2-49D5-9C8A-2D10EED0E15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2-49D5-9C8A-2D10EED0E15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2-49D5-9C8A-2D10EED0E15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2-49D5-9C8A-2D10EED0E15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2-49D5-9C8A-2D10EED0E15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92-49D5-9C8A-2D10EED0E15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2-49D5-9C8A-2D10EED0E15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92-49D5-9C8A-2D10EED0E15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2-49D5-9C8A-2D10EED0E1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3856698.1825000001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111804</c:v>
                </c:pt>
                <c:pt idx="6">
                  <c:v>184946.5294</c:v>
                </c:pt>
                <c:pt idx="7">
                  <c:v>1543969.0553000001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692-49D5-9C8A-2D10EED0E1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F-4538-88EF-74E7A55FE441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F-4538-88EF-74E7A55FE441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F-4538-88EF-74E7A55FE441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F-4538-88EF-74E7A55FE4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11</c:v>
                </c:pt>
                <c:pt idx="1">
                  <c:v>206</c:v>
                </c:pt>
                <c:pt idx="2">
                  <c:v>90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4F-4538-88EF-74E7A55FE4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5-4E5A-86B3-3D8DC251B11B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5-4E5A-86B3-3D8DC251B11B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5-4E5A-86B3-3D8DC251B11B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5-4E5A-86B3-3D8DC251B11B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5-4E5A-86B3-3D8DC251B11B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5-4E5A-86B3-3D8DC251B1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1588985.5063</c:v>
                </c:pt>
                <c:pt idx="1">
                  <c:v>3445925.0696999999</c:v>
                </c:pt>
                <c:pt idx="2">
                  <c:v>662507.1912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665-4E5A-86B3-3D8DC251B1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O20" sqref="O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45439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>
        <v>1</v>
      </c>
      <c r="C13" s="20">
        <f t="shared" ref="C13:C24" si="0">IF(B13,B13/$B$25,"")</f>
        <v>0.25</v>
      </c>
      <c r="D13" s="4">
        <v>224076.9</v>
      </c>
      <c r="E13" s="5">
        <v>271133.049</v>
      </c>
      <c r="F13" s="21">
        <f t="shared" ref="F13:F24" si="1">IF(E13,E13/$E$25,"")</f>
        <v>0.79115647966226965</v>
      </c>
      <c r="G13" s="1">
        <v>11</v>
      </c>
      <c r="H13" s="20">
        <f t="shared" ref="H13:H24" si="2">IF(G13,G13/$G$25,"")</f>
        <v>8.2089552238805971E-2</v>
      </c>
      <c r="I13" s="4">
        <v>1394080.57</v>
      </c>
      <c r="J13" s="5">
        <f>+I13*1.21</f>
        <v>1686837.4897</v>
      </c>
      <c r="K13" s="21">
        <f t="shared" ref="K13:K24" si="3">IF(J13,J13/$J$25,"")</f>
        <v>0.66980525872757302</v>
      </c>
      <c r="L13" s="1">
        <v>3</v>
      </c>
      <c r="M13" s="20">
        <f t="shared" ref="M13:M24" si="4">IF(L13,L13/$L$25,"")</f>
        <v>6.1224489795918366E-2</v>
      </c>
      <c r="N13" s="4">
        <v>150912.78</v>
      </c>
      <c r="O13" s="5">
        <f>+N13*1.21</f>
        <v>182604.4638</v>
      </c>
      <c r="P13" s="21">
        <f t="shared" ref="P13:P24" si="5">IF(O13,O13/$O$25,"")</f>
        <v>0.41837851882261123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7.462686567164179E-3</v>
      </c>
      <c r="I18" s="65">
        <v>92400</v>
      </c>
      <c r="J18" s="66">
        <f>+I18*1.21</f>
        <v>111804</v>
      </c>
      <c r="K18" s="63">
        <f t="shared" si="3"/>
        <v>4.4394855819866817E-2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8</v>
      </c>
      <c r="H19" s="20">
        <f t="shared" si="2"/>
        <v>5.9701492537313432E-2</v>
      </c>
      <c r="I19" s="6">
        <v>44452.5</v>
      </c>
      <c r="J19" s="7">
        <v>44452.5</v>
      </c>
      <c r="K19" s="21">
        <f t="shared" si="3"/>
        <v>1.7651088765452305E-2</v>
      </c>
      <c r="L19" s="2">
        <v>11</v>
      </c>
      <c r="M19" s="20">
        <f t="shared" si="4"/>
        <v>0.22448979591836735</v>
      </c>
      <c r="N19" s="6">
        <v>39932.14</v>
      </c>
      <c r="O19" s="7">
        <f>+N19*1.21</f>
        <v>48317.8894</v>
      </c>
      <c r="P19" s="21">
        <f t="shared" si="5"/>
        <v>0.11070467051642112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3</v>
      </c>
      <c r="C20" s="62">
        <f t="shared" si="0"/>
        <v>0.75</v>
      </c>
      <c r="D20" s="65">
        <v>59150.13</v>
      </c>
      <c r="E20" s="66">
        <f>+D20*1.21</f>
        <v>71571.657299999992</v>
      </c>
      <c r="F20" s="21">
        <f t="shared" si="1"/>
        <v>0.20884352033773049</v>
      </c>
      <c r="G20" s="64">
        <v>114</v>
      </c>
      <c r="H20" s="62">
        <f t="shared" si="2"/>
        <v>0.85074626865671643</v>
      </c>
      <c r="I20" s="65">
        <v>559091.03</v>
      </c>
      <c r="J20" s="66">
        <v>675305.9</v>
      </c>
      <c r="K20" s="63">
        <f t="shared" si="3"/>
        <v>0.26814879668710778</v>
      </c>
      <c r="L20" s="64">
        <v>35</v>
      </c>
      <c r="M20" s="62">
        <f t="shared" si="4"/>
        <v>0.7142857142857143</v>
      </c>
      <c r="N20" s="65">
        <v>169863.8</v>
      </c>
      <c r="O20" s="66">
        <f>+N20*1.21</f>
        <v>205535.19799999997</v>
      </c>
      <c r="P20" s="63">
        <f t="shared" si="5"/>
        <v>0.47091681066096763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4</v>
      </c>
      <c r="C25" s="17">
        <f t="shared" si="12"/>
        <v>1</v>
      </c>
      <c r="D25" s="18">
        <f t="shared" si="12"/>
        <v>283227.02999999997</v>
      </c>
      <c r="E25" s="18">
        <f t="shared" si="12"/>
        <v>342704.70629999996</v>
      </c>
      <c r="F25" s="19">
        <f t="shared" si="12"/>
        <v>1.0000000000000002</v>
      </c>
      <c r="G25" s="16">
        <f t="shared" si="12"/>
        <v>134</v>
      </c>
      <c r="H25" s="17">
        <f t="shared" si="12"/>
        <v>1</v>
      </c>
      <c r="I25" s="18">
        <f t="shared" si="12"/>
        <v>2090024.1</v>
      </c>
      <c r="J25" s="18">
        <f t="shared" si="12"/>
        <v>2518399.8897000002</v>
      </c>
      <c r="K25" s="19">
        <f t="shared" si="12"/>
        <v>0.99999999999999989</v>
      </c>
      <c r="L25" s="16">
        <f t="shared" si="12"/>
        <v>49</v>
      </c>
      <c r="M25" s="17">
        <f t="shared" si="12"/>
        <v>1</v>
      </c>
      <c r="N25" s="18">
        <f t="shared" si="12"/>
        <v>360708.72</v>
      </c>
      <c r="O25" s="18">
        <f t="shared" si="12"/>
        <v>436457.55119999999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15</v>
      </c>
      <c r="C34" s="8">
        <f t="shared" ref="C34:C43" si="14">IF(B34,B34/$B$46,"")</f>
        <v>8.0213903743315509E-2</v>
      </c>
      <c r="D34" s="10">
        <f t="shared" ref="D34:D45" si="15">D13+I13+N13+S13+AC13+X13</f>
        <v>1769070.25</v>
      </c>
      <c r="E34" s="11">
        <f t="shared" ref="E34:E45" si="16">E13+J13+O13+T13+AD13+Y13</f>
        <v>2140575.0024999999</v>
      </c>
      <c r="F34" s="21">
        <f t="shared" ref="F34:F43" si="17">IF(E34,E34/$E$46,"")</f>
        <v>0.64913863846890285</v>
      </c>
      <c r="J34" s="143" t="s">
        <v>3</v>
      </c>
      <c r="K34" s="144"/>
      <c r="L34" s="54">
        <f>B25</f>
        <v>4</v>
      </c>
      <c r="M34" s="8">
        <f t="shared" ref="M34:M39" si="18">IF(L34,L34/$L$40,"")</f>
        <v>2.1390374331550801E-2</v>
      </c>
      <c r="N34" s="55">
        <f>D25</f>
        <v>283227.02999999997</v>
      </c>
      <c r="O34" s="55">
        <f>E25</f>
        <v>342704.70629999996</v>
      </c>
      <c r="P34" s="56">
        <f t="shared" ref="P34:P39" si="19">IF(O34,O34/$O$40,"")</f>
        <v>0.10392668614024293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134</v>
      </c>
      <c r="M35" s="8">
        <f t="shared" si="18"/>
        <v>0.71657754010695185</v>
      </c>
      <c r="N35" s="58">
        <f>I25</f>
        <v>2090024.1</v>
      </c>
      <c r="O35" s="58">
        <f>J25</f>
        <v>2518399.8897000002</v>
      </c>
      <c r="P35" s="56">
        <f t="shared" si="19"/>
        <v>0.76371567154190079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9" t="s">
        <v>2</v>
      </c>
      <c r="K36" s="140"/>
      <c r="L36" s="57">
        <f>L25</f>
        <v>49</v>
      </c>
      <c r="M36" s="8">
        <f t="shared" si="18"/>
        <v>0.26203208556149732</v>
      </c>
      <c r="N36" s="58">
        <f>N25</f>
        <v>360708.72</v>
      </c>
      <c r="O36" s="58">
        <f>O25</f>
        <v>436457.55119999999</v>
      </c>
      <c r="P36" s="56">
        <f t="shared" si="19"/>
        <v>0.13235764231785635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5.3475935828877002E-3</v>
      </c>
      <c r="D39" s="13">
        <f t="shared" si="15"/>
        <v>92400</v>
      </c>
      <c r="E39" s="22">
        <f t="shared" si="16"/>
        <v>111804</v>
      </c>
      <c r="F39" s="21">
        <f t="shared" si="17"/>
        <v>3.3905047125475443E-2</v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19</v>
      </c>
      <c r="C40" s="8">
        <f t="shared" si="14"/>
        <v>0.10160427807486631</v>
      </c>
      <c r="D40" s="13">
        <f t="shared" si="15"/>
        <v>84384.639999999999</v>
      </c>
      <c r="E40" s="14">
        <f t="shared" si="16"/>
        <v>92770.3894</v>
      </c>
      <c r="F40" s="21">
        <f t="shared" si="17"/>
        <v>2.8133022293081712E-2</v>
      </c>
      <c r="G40" s="24"/>
      <c r="J40" s="141" t="s">
        <v>0</v>
      </c>
      <c r="K40" s="142"/>
      <c r="L40" s="79">
        <f>SUM(L34:L39)</f>
        <v>187</v>
      </c>
      <c r="M40" s="17">
        <f>SUM(M34:M39)</f>
        <v>1</v>
      </c>
      <c r="N40" s="80">
        <f>SUM(N34:N39)</f>
        <v>2733959.8499999996</v>
      </c>
      <c r="O40" s="81">
        <f>SUM(O34:O39)</f>
        <v>3297562.1472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152</v>
      </c>
      <c r="C41" s="8">
        <f t="shared" si="14"/>
        <v>0.81283422459893051</v>
      </c>
      <c r="D41" s="13">
        <f t="shared" si="15"/>
        <v>788104.96</v>
      </c>
      <c r="E41" s="14">
        <f t="shared" si="16"/>
        <v>952412.75529999996</v>
      </c>
      <c r="F41" s="21">
        <f t="shared" si="17"/>
        <v>0.28882329211253993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187</v>
      </c>
      <c r="C46" s="17">
        <f>SUM(C34:C45)</f>
        <v>1</v>
      </c>
      <c r="D46" s="18">
        <f>SUM(D34:D45)</f>
        <v>2733959.8499999996</v>
      </c>
      <c r="E46" s="18">
        <f>SUM(E34:E45)</f>
        <v>3297562.1472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O20" sqref="O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45537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>
        <v>4</v>
      </c>
      <c r="C13" s="20">
        <f t="shared" ref="C13:C21" si="0">IF(B13,B13/$B$25,"")</f>
        <v>0.5714285714285714</v>
      </c>
      <c r="D13" s="4">
        <v>976088.19</v>
      </c>
      <c r="E13" s="5">
        <v>1181066.71</v>
      </c>
      <c r="F13" s="21">
        <f t="shared" ref="F13:F24" si="1">IF(E13,E13/$E$25,"")</f>
        <v>0.9476730364457191</v>
      </c>
      <c r="G13" s="1">
        <v>1</v>
      </c>
      <c r="H13" s="20">
        <f t="shared" ref="H13:H21" si="2">IF(G13,G13/$G$25,"")</f>
        <v>1.3888888888888888E-2</v>
      </c>
      <c r="I13" s="4">
        <v>415800</v>
      </c>
      <c r="J13" s="5">
        <v>503118</v>
      </c>
      <c r="K13" s="21">
        <f t="shared" ref="K13:K21" si="3">IF(J13,J13/$J$25,"")</f>
        <v>0.54243055697959597</v>
      </c>
      <c r="L13" s="1">
        <v>1</v>
      </c>
      <c r="M13" s="20">
        <f t="shared" ref="M13:M21" si="4">IF(L13,L13/$L$25,"")</f>
        <v>2.4390243902439025E-2</v>
      </c>
      <c r="N13" s="4">
        <v>26395.43</v>
      </c>
      <c r="O13" s="5">
        <v>31938.47</v>
      </c>
      <c r="P13" s="21">
        <f t="shared" ref="P13:P21" si="5">IF(O13,O13/$O$25,"")</f>
        <v>0.14128963001223979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10</v>
      </c>
      <c r="H19" s="20">
        <f t="shared" si="2"/>
        <v>0.1388888888888889</v>
      </c>
      <c r="I19" s="6">
        <v>36890</v>
      </c>
      <c r="J19" s="7">
        <v>36890</v>
      </c>
      <c r="K19" s="21">
        <f t="shared" si="3"/>
        <v>3.9772505151827793E-2</v>
      </c>
      <c r="L19" s="2">
        <v>11</v>
      </c>
      <c r="M19" s="20">
        <f t="shared" si="4"/>
        <v>0.26829268292682928</v>
      </c>
      <c r="N19" s="6">
        <v>45691.03</v>
      </c>
      <c r="O19" s="7">
        <v>55286.14</v>
      </c>
      <c r="P19" s="21">
        <f t="shared" si="5"/>
        <v>0.24457521808041807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3</v>
      </c>
      <c r="C20" s="62">
        <f t="shared" si="0"/>
        <v>0.42857142857142855</v>
      </c>
      <c r="D20" s="65">
        <v>53895.94</v>
      </c>
      <c r="E20" s="66">
        <v>65214.09</v>
      </c>
      <c r="F20" s="21">
        <f t="shared" si="1"/>
        <v>5.2326963554280861E-2</v>
      </c>
      <c r="G20" s="64">
        <v>61</v>
      </c>
      <c r="H20" s="62">
        <f t="shared" si="2"/>
        <v>0.84722222222222221</v>
      </c>
      <c r="I20" s="65">
        <v>322045.3</v>
      </c>
      <c r="J20" s="66">
        <v>387517.18</v>
      </c>
      <c r="K20" s="21">
        <f t="shared" si="3"/>
        <v>0.41779693786857625</v>
      </c>
      <c r="L20" s="64">
        <v>29</v>
      </c>
      <c r="M20" s="62">
        <f t="shared" si="4"/>
        <v>0.70731707317073167</v>
      </c>
      <c r="N20" s="65">
        <v>114905.26</v>
      </c>
      <c r="O20" s="66">
        <v>138825.03</v>
      </c>
      <c r="P20" s="63">
        <f t="shared" si="5"/>
        <v>0.61413515190734203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2">SUM(B13:B24)</f>
        <v>7</v>
      </c>
      <c r="C25" s="17">
        <f t="shared" si="32"/>
        <v>1</v>
      </c>
      <c r="D25" s="18">
        <f t="shared" si="32"/>
        <v>1029984.1299999999</v>
      </c>
      <c r="E25" s="18">
        <f t="shared" si="32"/>
        <v>1246280.8</v>
      </c>
      <c r="F25" s="19">
        <f t="shared" si="32"/>
        <v>1</v>
      </c>
      <c r="G25" s="16">
        <f t="shared" si="32"/>
        <v>72</v>
      </c>
      <c r="H25" s="17">
        <f t="shared" si="32"/>
        <v>1</v>
      </c>
      <c r="I25" s="18">
        <f t="shared" si="32"/>
        <v>774735.3</v>
      </c>
      <c r="J25" s="18">
        <f t="shared" si="32"/>
        <v>927525.17999999993</v>
      </c>
      <c r="K25" s="19">
        <f t="shared" si="32"/>
        <v>1</v>
      </c>
      <c r="L25" s="16">
        <f t="shared" si="32"/>
        <v>41</v>
      </c>
      <c r="M25" s="17">
        <f t="shared" si="32"/>
        <v>1</v>
      </c>
      <c r="N25" s="18">
        <f t="shared" si="32"/>
        <v>186991.71999999997</v>
      </c>
      <c r="O25" s="18">
        <f t="shared" si="32"/>
        <v>226049.64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6</v>
      </c>
      <c r="C34" s="8">
        <f t="shared" ref="C34:C45" si="34">IF(B34,B34/$B$46,"")</f>
        <v>0.05</v>
      </c>
      <c r="D34" s="10">
        <f t="shared" ref="D34:D45" si="35">D13+I13+N13+S13+AC13+X13</f>
        <v>1418283.6199999999</v>
      </c>
      <c r="E34" s="11">
        <f t="shared" ref="E34:E45" si="36">E13+J13+O13+T13+AD13+Y13</f>
        <v>1716123.18</v>
      </c>
      <c r="F34" s="21">
        <f t="shared" ref="F34:F42" si="37">IF(E34,E34/$E$46,"")</f>
        <v>0.71509434388390414</v>
      </c>
      <c r="J34" s="143" t="s">
        <v>3</v>
      </c>
      <c r="K34" s="144"/>
      <c r="L34" s="54">
        <f>B25</f>
        <v>7</v>
      </c>
      <c r="M34" s="8">
        <f t="shared" ref="M34:M39" si="38">IF(L34,L34/$L$40,"")</f>
        <v>5.8333333333333334E-2</v>
      </c>
      <c r="N34" s="55">
        <f>D25</f>
        <v>1029984.1299999999</v>
      </c>
      <c r="O34" s="55">
        <f>E25</f>
        <v>1246280.8</v>
      </c>
      <c r="P34" s="56">
        <f t="shared" ref="P34:P39" si="39">IF(O34,O34/$O$40,"")</f>
        <v>0.51931490778599421</v>
      </c>
    </row>
    <row r="35" spans="1:33" s="24" customFormat="1" ht="30" customHeight="1" x14ac:dyDescent="0.3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72</v>
      </c>
      <c r="M35" s="8">
        <f t="shared" si="38"/>
        <v>0.6</v>
      </c>
      <c r="N35" s="58">
        <f>I25</f>
        <v>774735.3</v>
      </c>
      <c r="O35" s="58">
        <f>J25</f>
        <v>927525.17999999993</v>
      </c>
      <c r="P35" s="56">
        <f t="shared" si="39"/>
        <v>0.38649207571912175</v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9" t="s">
        <v>2</v>
      </c>
      <c r="K36" s="140"/>
      <c r="L36" s="57">
        <f>L25</f>
        <v>41</v>
      </c>
      <c r="M36" s="8">
        <f t="shared" si="38"/>
        <v>0.34166666666666667</v>
      </c>
      <c r="N36" s="58">
        <f>N25</f>
        <v>186991.71999999997</v>
      </c>
      <c r="O36" s="58">
        <f>O25</f>
        <v>226049.64</v>
      </c>
      <c r="P36" s="56">
        <f t="shared" si="39"/>
        <v>9.4193016494883972E-2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21</v>
      </c>
      <c r="C40" s="8">
        <f t="shared" si="34"/>
        <v>0.17499999999999999</v>
      </c>
      <c r="D40" s="13">
        <f t="shared" si="35"/>
        <v>82581.03</v>
      </c>
      <c r="E40" s="14">
        <f t="shared" si="36"/>
        <v>92176.14</v>
      </c>
      <c r="F40" s="21">
        <f t="shared" si="37"/>
        <v>3.8409035623568052E-2</v>
      </c>
      <c r="G40" s="24"/>
      <c r="J40" s="141" t="s">
        <v>0</v>
      </c>
      <c r="K40" s="142"/>
      <c r="L40" s="79">
        <f>SUM(L34:L39)</f>
        <v>120</v>
      </c>
      <c r="M40" s="17">
        <f>SUM(M34:M39)</f>
        <v>1</v>
      </c>
      <c r="N40" s="80">
        <f>SUM(N34:N39)</f>
        <v>1991711.15</v>
      </c>
      <c r="O40" s="81">
        <f>SUM(O34:O39)</f>
        <v>2399855.62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93</v>
      </c>
      <c r="C41" s="8">
        <f t="shared" si="34"/>
        <v>0.77500000000000002</v>
      </c>
      <c r="D41" s="13">
        <f t="shared" si="35"/>
        <v>490846.5</v>
      </c>
      <c r="E41" s="14">
        <f t="shared" si="36"/>
        <v>591556.30000000005</v>
      </c>
      <c r="F41" s="21">
        <f t="shared" si="37"/>
        <v>0.2464966204925278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120</v>
      </c>
      <c r="C46" s="17">
        <f>SUM(C34:C45)</f>
        <v>1</v>
      </c>
      <c r="D46" s="18">
        <f>SUM(D34:D45)</f>
        <v>1991711.15</v>
      </c>
      <c r="E46" s="18">
        <f>SUM(E34:E45)</f>
        <v>2399855.62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3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2</v>
      </c>
      <c r="K36" s="140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Mercat de Proveïments de Barcelona SA (Mercabarna)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5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5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5">
      <c r="A13" s="39" t="s">
        <v>25</v>
      </c>
      <c r="B13" s="9">
        <f>'CONTRACTACIO 1r TR 2024'!B13+'CONTRACTACIO 2n TR 2024'!B13+'CONTRACTACIO 3r TR 2024'!B13+'CONTRACTACIO 4t TR 2024'!B13</f>
        <v>5</v>
      </c>
      <c r="C13" s="20">
        <f t="shared" ref="C13:C24" si="0">IF(B13,B13/$B$25,"")</f>
        <v>0.45454545454545453</v>
      </c>
      <c r="D13" s="10">
        <f>'CONTRACTACIO 1r TR 2024'!D13+'CONTRACTACIO 2n TR 2024'!D13+'CONTRACTACIO 3r TR 2024'!D13+'CONTRACTACIO 4t TR 2024'!D13</f>
        <v>1200165.0899999999</v>
      </c>
      <c r="E13" s="10">
        <f>'CONTRACTACIO 1r TR 2024'!E13+'CONTRACTACIO 2n TR 2024'!E13+'CONTRACTACIO 3r TR 2024'!E13+'CONTRACTACIO 4t TR 2024'!E13</f>
        <v>1452199.7590000001</v>
      </c>
      <c r="F13" s="21">
        <f t="shared" ref="F13:F24" si="1">IF(E13,E13/$E$25,"")</f>
        <v>0.91391630272417679</v>
      </c>
      <c r="G13" s="9">
        <f>'CONTRACTACIO 1r TR 2024'!G13+'CONTRACTACIO 2n TR 2024'!G13+'CONTRACTACIO 3r TR 2024'!G13+'CONTRACTACIO 4t TR 2024'!G13</f>
        <v>12</v>
      </c>
      <c r="H13" s="20">
        <f t="shared" ref="H13:H24" si="2">IF(G13,G13/$G$25,"")</f>
        <v>5.8252427184466021E-2</v>
      </c>
      <c r="I13" s="10">
        <f>'CONTRACTACIO 1r TR 2024'!I13+'CONTRACTACIO 2n TR 2024'!I13+'CONTRACTACIO 3r TR 2024'!I13+'CONTRACTACIO 4t TR 2024'!I13</f>
        <v>1809880.57</v>
      </c>
      <c r="J13" s="10">
        <f>'CONTRACTACIO 1r TR 2024'!J13+'CONTRACTACIO 2n TR 2024'!J13+'CONTRACTACIO 3r TR 2024'!J13+'CONTRACTACIO 4t TR 2024'!J13</f>
        <v>2189955.4896999998</v>
      </c>
      <c r="K13" s="21">
        <f t="shared" ref="K13:K24" si="3">IF(J13,J13/$J$25,"")</f>
        <v>0.63552034516254174</v>
      </c>
      <c r="L13" s="9">
        <f>'CONTRACTACIO 1r TR 2024'!L13+'CONTRACTACIO 2n TR 2024'!L13+'CONTRACTACIO 3r TR 2024'!L13+'CONTRACTACIO 4t TR 2024'!L13</f>
        <v>4</v>
      </c>
      <c r="M13" s="20">
        <f t="shared" ref="M13:M24" si="4">IF(L13,L13/$L$25,"")</f>
        <v>4.4444444444444446E-2</v>
      </c>
      <c r="N13" s="10">
        <f>'CONTRACTACIO 1r TR 2024'!N13+'CONTRACTACIO 2n TR 2024'!N13+'CONTRACTACIO 3r TR 2024'!N13+'CONTRACTACIO 4t TR 2024'!N13</f>
        <v>177308.21</v>
      </c>
      <c r="O13" s="10">
        <f>'CONTRACTACIO 1r TR 2024'!O13+'CONTRACTACIO 2n TR 2024'!O13+'CONTRACTACIO 3r TR 2024'!O13+'CONTRACTACIO 4t TR 2024'!O13</f>
        <v>214542.9338</v>
      </c>
      <c r="P13" s="21">
        <f t="shared" ref="P13:P24" si="5">IF(O13,O13/$O$25,"")</f>
        <v>0.32383487553002732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4.8543689320388345E-3</v>
      </c>
      <c r="I18" s="13">
        <f>'CONTRACTACIO 1r TR 2024'!I18+'CONTRACTACIO 2n TR 2024'!I18+'CONTRACTACIO 3r TR 2024'!I18+'CONTRACTACIO 4t TR 2024'!I18</f>
        <v>92400</v>
      </c>
      <c r="J18" s="13">
        <f>'CONTRACTACIO 1r TR 2024'!J18+'CONTRACTACIO 2n TR 2024'!J18+'CONTRACTACIO 3r TR 2024'!J18+'CONTRACTACIO 4t TR 2024'!J18</f>
        <v>111804</v>
      </c>
      <c r="K18" s="21">
        <f t="shared" si="3"/>
        <v>3.2445278913082576E-2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18</v>
      </c>
      <c r="H19" s="20">
        <f t="shared" si="2"/>
        <v>8.7378640776699032E-2</v>
      </c>
      <c r="I19" s="13">
        <f>'CONTRACTACIO 1r TR 2024'!I19+'CONTRACTACIO 2n TR 2024'!I19+'CONTRACTACIO 3r TR 2024'!I19+'CONTRACTACIO 4t TR 2024'!I19</f>
        <v>81342.5</v>
      </c>
      <c r="J19" s="13">
        <f>'CONTRACTACIO 1r TR 2024'!J19+'CONTRACTACIO 2n TR 2024'!J19+'CONTRACTACIO 3r TR 2024'!J19+'CONTRACTACIO 4t TR 2024'!J19</f>
        <v>81342.5</v>
      </c>
      <c r="K19" s="21">
        <f t="shared" si="3"/>
        <v>2.3605417516255403E-2</v>
      </c>
      <c r="L19" s="9">
        <f>'CONTRACTACIO 1r TR 2024'!L19+'CONTRACTACIO 2n TR 2024'!L19+'CONTRACTACIO 3r TR 2024'!L19+'CONTRACTACIO 4t TR 2024'!L19</f>
        <v>22</v>
      </c>
      <c r="M19" s="20">
        <f t="shared" si="4"/>
        <v>0.24444444444444444</v>
      </c>
      <c r="N19" s="13">
        <f>'CONTRACTACIO 1r TR 2024'!N19+'CONTRACTACIO 2n TR 2024'!N19+'CONTRACTACIO 3r TR 2024'!N19+'CONTRACTACIO 4t TR 2024'!N19</f>
        <v>85623.17</v>
      </c>
      <c r="O19" s="13">
        <f>'CONTRACTACIO 1r TR 2024'!O19+'CONTRACTACIO 2n TR 2024'!O19+'CONTRACTACIO 3r TR 2024'!O19+'CONTRACTACIO 4t TR 2024'!O19</f>
        <v>103604.0294</v>
      </c>
      <c r="P19" s="21">
        <f t="shared" si="5"/>
        <v>0.15638174313601322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">
      <c r="A20" s="43" t="s">
        <v>29</v>
      </c>
      <c r="B20" s="9">
        <f>'CONTRACTACIO 1r TR 2024'!B20+'CONTRACTACIO 2n TR 2024'!B20+'CONTRACTACIO 3r TR 2024'!B20+'CONTRACTACIO 4t TR 2024'!B20</f>
        <v>6</v>
      </c>
      <c r="C20" s="20">
        <f t="shared" si="0"/>
        <v>0.54545454545454541</v>
      </c>
      <c r="D20" s="13">
        <f>'CONTRACTACIO 1r TR 2024'!D20+'CONTRACTACIO 2n TR 2024'!D20+'CONTRACTACIO 3r TR 2024'!D20+'CONTRACTACIO 4t TR 2024'!D20</f>
        <v>113046.07</v>
      </c>
      <c r="E20" s="13">
        <f>'CONTRACTACIO 1r TR 2024'!E20+'CONTRACTACIO 2n TR 2024'!E20+'CONTRACTACIO 3r TR 2024'!E20+'CONTRACTACIO 4t TR 2024'!E20</f>
        <v>136785.74729999999</v>
      </c>
      <c r="F20" s="21">
        <f t="shared" si="1"/>
        <v>8.6083697275823282E-2</v>
      </c>
      <c r="G20" s="9">
        <f>'CONTRACTACIO 1r TR 2024'!G20+'CONTRACTACIO 2n TR 2024'!G20+'CONTRACTACIO 3r TR 2024'!G20+'CONTRACTACIO 4t TR 2024'!G20</f>
        <v>175</v>
      </c>
      <c r="H20" s="20">
        <f t="shared" si="2"/>
        <v>0.84951456310679607</v>
      </c>
      <c r="I20" s="13">
        <f>'CONTRACTACIO 1r TR 2024'!I20+'CONTRACTACIO 2n TR 2024'!I20+'CONTRACTACIO 3r TR 2024'!I20+'CONTRACTACIO 4t TR 2024'!I20</f>
        <v>881136.33000000007</v>
      </c>
      <c r="J20" s="13">
        <f>'CONTRACTACIO 1r TR 2024'!J20+'CONTRACTACIO 2n TR 2024'!J20+'CONTRACTACIO 3r TR 2024'!J20+'CONTRACTACIO 4t TR 2024'!J20</f>
        <v>1062823.08</v>
      </c>
      <c r="K20" s="21">
        <f t="shared" si="3"/>
        <v>0.30842895840812024</v>
      </c>
      <c r="L20" s="9">
        <f>'CONTRACTACIO 1r TR 2024'!L20+'CONTRACTACIO 2n TR 2024'!L20+'CONTRACTACIO 3r TR 2024'!L20+'CONTRACTACIO 4t TR 2024'!L20</f>
        <v>64</v>
      </c>
      <c r="M20" s="20">
        <f t="shared" si="4"/>
        <v>0.71111111111111114</v>
      </c>
      <c r="N20" s="13">
        <f>'CONTRACTACIO 1r TR 2024'!N20+'CONTRACTACIO 2n TR 2024'!N20+'CONTRACTACIO 3r TR 2024'!N20+'CONTRACTACIO 4t TR 2024'!N20</f>
        <v>284769.06</v>
      </c>
      <c r="O20" s="13">
        <f>'CONTRACTACIO 1r TR 2024'!O20+'CONTRACTACIO 2n TR 2024'!O20+'CONTRACTACIO 3r TR 2024'!O20+'CONTRACTACIO 4t TR 2024'!O20</f>
        <v>344360.228</v>
      </c>
      <c r="P20" s="21">
        <f t="shared" si="5"/>
        <v>0.51978338133395952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11</v>
      </c>
      <c r="C25" s="17">
        <f t="shared" si="12"/>
        <v>1</v>
      </c>
      <c r="D25" s="18">
        <f t="shared" si="12"/>
        <v>1313211.1599999999</v>
      </c>
      <c r="E25" s="18">
        <f t="shared" si="12"/>
        <v>1588985.5063</v>
      </c>
      <c r="F25" s="19">
        <f t="shared" si="12"/>
        <v>1</v>
      </c>
      <c r="G25" s="16">
        <f t="shared" si="12"/>
        <v>206</v>
      </c>
      <c r="H25" s="17">
        <f t="shared" si="12"/>
        <v>1</v>
      </c>
      <c r="I25" s="18">
        <f t="shared" si="12"/>
        <v>2864759.4000000004</v>
      </c>
      <c r="J25" s="18">
        <f t="shared" si="12"/>
        <v>3445925.0696999999</v>
      </c>
      <c r="K25" s="19">
        <f t="shared" si="12"/>
        <v>1</v>
      </c>
      <c r="L25" s="16">
        <f t="shared" si="12"/>
        <v>90</v>
      </c>
      <c r="M25" s="17">
        <f t="shared" si="12"/>
        <v>1</v>
      </c>
      <c r="N25" s="18">
        <f t="shared" si="12"/>
        <v>547700.43999999994</v>
      </c>
      <c r="O25" s="18">
        <f t="shared" si="12"/>
        <v>662507.1912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21</v>
      </c>
      <c r="C34" s="8">
        <f t="shared" ref="C34:C40" si="14">IF(B34,B34/$B$46,"")</f>
        <v>6.8403908794788276E-2</v>
      </c>
      <c r="D34" s="10">
        <f t="shared" ref="D34:D43" si="15">D13+I13+N13+S13+X13+AC13</f>
        <v>3187353.87</v>
      </c>
      <c r="E34" s="11">
        <f t="shared" ref="E34:E43" si="16">E13+J13+O13+T13+Y13+AD13</f>
        <v>3856698.1825000001</v>
      </c>
      <c r="F34" s="21">
        <f t="shared" ref="F34:F40" si="17">IF(E34,E34/$E$46,"")</f>
        <v>0.67692037692987661</v>
      </c>
      <c r="J34" s="143" t="s">
        <v>3</v>
      </c>
      <c r="K34" s="144"/>
      <c r="L34" s="54">
        <f>B25</f>
        <v>11</v>
      </c>
      <c r="M34" s="8">
        <f t="shared" ref="M34:M39" si="18">IF(L34,L34/$L$40,"")</f>
        <v>3.5830618892508145E-2</v>
      </c>
      <c r="N34" s="55">
        <f>D25</f>
        <v>1313211.1599999999</v>
      </c>
      <c r="O34" s="55">
        <f>E25</f>
        <v>1588985.5063</v>
      </c>
      <c r="P34" s="56">
        <f t="shared" ref="P34:P39" si="19">IF(O34,O34/$O$40,"")</f>
        <v>0.2788957333351576</v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206</v>
      </c>
      <c r="M35" s="8">
        <f t="shared" si="18"/>
        <v>0.67100977198697065</v>
      </c>
      <c r="N35" s="58">
        <f>I25</f>
        <v>2864759.4000000004</v>
      </c>
      <c r="O35" s="58">
        <f>J25</f>
        <v>3445925.0696999999</v>
      </c>
      <c r="P35" s="56">
        <f t="shared" si="19"/>
        <v>0.60482225641555898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9" t="s">
        <v>2</v>
      </c>
      <c r="K36" s="140"/>
      <c r="L36" s="57">
        <f>L25</f>
        <v>90</v>
      </c>
      <c r="M36" s="8">
        <f t="shared" si="18"/>
        <v>0.29315960912052119</v>
      </c>
      <c r="N36" s="58">
        <f>N25</f>
        <v>547700.43999999994</v>
      </c>
      <c r="O36" s="58">
        <f>O25</f>
        <v>662507.1912</v>
      </c>
      <c r="P36" s="56">
        <f t="shared" si="19"/>
        <v>0.11628201024928345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3.2573289902280132E-3</v>
      </c>
      <c r="D39" s="13">
        <f t="shared" si="15"/>
        <v>92400</v>
      </c>
      <c r="E39" s="22">
        <f t="shared" si="16"/>
        <v>111804</v>
      </c>
      <c r="F39" s="21">
        <f t="shared" si="17"/>
        <v>1.9623626802242753E-2</v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40</v>
      </c>
      <c r="C40" s="8">
        <f t="shared" si="14"/>
        <v>0.13029315960912052</v>
      </c>
      <c r="D40" s="13">
        <f t="shared" si="15"/>
        <v>166965.66999999998</v>
      </c>
      <c r="E40" s="14">
        <f t="shared" si="16"/>
        <v>184946.5294</v>
      </c>
      <c r="F40" s="21">
        <f t="shared" si="17"/>
        <v>3.2461465343955651E-2</v>
      </c>
      <c r="G40" s="24"/>
      <c r="H40" s="24"/>
      <c r="I40" s="24"/>
      <c r="J40" s="141" t="s">
        <v>0</v>
      </c>
      <c r="K40" s="142"/>
      <c r="L40" s="79">
        <f>SUM(L34:L39)</f>
        <v>307</v>
      </c>
      <c r="M40" s="17">
        <f>SUM(M34:M39)</f>
        <v>1</v>
      </c>
      <c r="N40" s="80">
        <f>SUM(N34:N39)</f>
        <v>4725671</v>
      </c>
      <c r="O40" s="81">
        <f>SUM(O34:O39)</f>
        <v>5697417.7671999997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245</v>
      </c>
      <c r="C41" s="8">
        <f>IF(B41,B41/$B$46,"")</f>
        <v>0.79804560260586321</v>
      </c>
      <c r="D41" s="13">
        <f t="shared" si="15"/>
        <v>1278951.4600000002</v>
      </c>
      <c r="E41" s="14">
        <f t="shared" si="16"/>
        <v>1543969.0553000001</v>
      </c>
      <c r="F41" s="21">
        <f>IF(E41,E41/$E$46,"")</f>
        <v>0.27099453092392495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307</v>
      </c>
      <c r="C46" s="17">
        <f>SUM(C34:C45)</f>
        <v>1</v>
      </c>
      <c r="D46" s="18">
        <f>SUM(D34:D45)</f>
        <v>4725671</v>
      </c>
      <c r="E46" s="18">
        <f>SUM(E34:E45)</f>
        <v>5697417.7672000006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2024-09-02T07:53:43Z</cp:lastPrinted>
  <dcterms:created xsi:type="dcterms:W3CDTF">2016-02-03T12:33:15Z</dcterms:created>
  <dcterms:modified xsi:type="dcterms:W3CDTF">2024-09-10T10:57:43Z</dcterms:modified>
</cp:coreProperties>
</file>