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520" windowHeight="9660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" l="1"/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 s="1"/>
  <c r="X23" i="7"/>
  <c r="V23" i="7"/>
  <c r="W23" i="7" s="1"/>
  <c r="T23" i="7"/>
  <c r="U23" i="7" s="1"/>
  <c r="S23" i="7"/>
  <c r="Q23" i="7"/>
  <c r="R23" i="7" s="1"/>
  <c r="O23" i="7"/>
  <c r="P23" i="7"/>
  <c r="N23" i="7"/>
  <c r="L23" i="7"/>
  <c r="M23" i="7"/>
  <c r="J23" i="7"/>
  <c r="K23" i="7" s="1"/>
  <c r="I23" i="7"/>
  <c r="G23" i="7"/>
  <c r="H23" i="7" s="1"/>
  <c r="E23" i="7"/>
  <c r="E44" i="7" s="1"/>
  <c r="F44" i="7" s="1"/>
  <c r="D23" i="7"/>
  <c r="D44" i="7" s="1"/>
  <c r="B23" i="7"/>
  <c r="B44" i="7" s="1"/>
  <c r="C44" i="7" s="1"/>
  <c r="B8" i="7"/>
  <c r="B8" i="6"/>
  <c r="B8" i="5"/>
  <c r="B8" i="4"/>
  <c r="AD22" i="7"/>
  <c r="AE22" i="7" s="1"/>
  <c r="AC22" i="7"/>
  <c r="AA22" i="7"/>
  <c r="AB22" i="7"/>
  <c r="Y22" i="7"/>
  <c r="Z22" i="7"/>
  <c r="X22" i="7"/>
  <c r="V22" i="7"/>
  <c r="W22" i="7"/>
  <c r="T22" i="7"/>
  <c r="U22" i="7" s="1"/>
  <c r="S22" i="7"/>
  <c r="Q22" i="7"/>
  <c r="R22" i="7"/>
  <c r="O22" i="7"/>
  <c r="E43" i="7" s="1"/>
  <c r="F43" i="7" s="1"/>
  <c r="P22" i="7"/>
  <c r="N22" i="7"/>
  <c r="L22" i="7"/>
  <c r="M22" i="7" s="1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E25" i="7" s="1"/>
  <c r="O34" i="7" s="1"/>
  <c r="J20" i="7"/>
  <c r="O20" i="7"/>
  <c r="AD20" i="7"/>
  <c r="T20" i="7"/>
  <c r="U20" i="7" s="1"/>
  <c r="Y20" i="7"/>
  <c r="E21" i="7"/>
  <c r="J21" i="7"/>
  <c r="O21" i="7"/>
  <c r="AD21" i="7"/>
  <c r="T21" i="7"/>
  <c r="U21" i="7" s="1"/>
  <c r="Y21" i="7"/>
  <c r="J14" i="7"/>
  <c r="K14" i="7" s="1"/>
  <c r="O14" i="7"/>
  <c r="E14" i="7"/>
  <c r="T14" i="7"/>
  <c r="U14" i="7"/>
  <c r="Y14" i="7"/>
  <c r="AD14" i="7"/>
  <c r="AE14" i="7" s="1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E37" i="7" s="1"/>
  <c r="F37" i="7" s="1"/>
  <c r="J17" i="7"/>
  <c r="K17" i="7" s="1"/>
  <c r="O17" i="7"/>
  <c r="E17" i="7"/>
  <c r="F17" i="7"/>
  <c r="T17" i="7"/>
  <c r="U17" i="7"/>
  <c r="Y17" i="7"/>
  <c r="Z17" i="7"/>
  <c r="AD17" i="7"/>
  <c r="J18" i="7"/>
  <c r="O18" i="7"/>
  <c r="E39" i="7" s="1"/>
  <c r="AD18" i="7"/>
  <c r="AE18" i="7" s="1"/>
  <c r="E18" i="7"/>
  <c r="T18" i="7"/>
  <c r="U18" i="7" s="1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D37" i="7" s="1"/>
  <c r="X16" i="7"/>
  <c r="AC16" i="7"/>
  <c r="D13" i="7"/>
  <c r="I13" i="7"/>
  <c r="N13" i="7"/>
  <c r="S13" i="7"/>
  <c r="X13" i="7"/>
  <c r="AC13" i="7"/>
  <c r="D20" i="7"/>
  <c r="D25" i="7" s="1"/>
  <c r="N34" i="7" s="1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S25" i="7" s="1"/>
  <c r="N37" i="7" s="1"/>
  <c r="X14" i="7"/>
  <c r="AC14" i="7"/>
  <c r="I15" i="7"/>
  <c r="N15" i="7"/>
  <c r="D15" i="7"/>
  <c r="S15" i="7"/>
  <c r="X15" i="7"/>
  <c r="AC15" i="7"/>
  <c r="I17" i="7"/>
  <c r="D38" i="7" s="1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/>
  <c r="V24" i="7"/>
  <c r="B45" i="7" s="1"/>
  <c r="C45" i="7" s="1"/>
  <c r="AA24" i="7"/>
  <c r="AB24" i="7"/>
  <c r="G16" i="7"/>
  <c r="H16" i="7" s="1"/>
  <c r="L16" i="7"/>
  <c r="Q16" i="7"/>
  <c r="V16" i="7"/>
  <c r="W16" i="7" s="1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C14" i="7" s="1"/>
  <c r="Q14" i="7"/>
  <c r="Q25" i="7" s="1"/>
  <c r="L37" i="7" s="1"/>
  <c r="M37" i="7" s="1"/>
  <c r="V14" i="7"/>
  <c r="W14" i="7"/>
  <c r="AA14" i="7"/>
  <c r="AB14" i="7" s="1"/>
  <c r="G15" i="7"/>
  <c r="L15" i="7"/>
  <c r="B15" i="7"/>
  <c r="Q15" i="7"/>
  <c r="V15" i="7"/>
  <c r="W15" i="7"/>
  <c r="AA15" i="7"/>
  <c r="G17" i="7"/>
  <c r="H17" i="7"/>
  <c r="L17" i="7"/>
  <c r="M17" i="7" s="1"/>
  <c r="B17" i="7"/>
  <c r="C17" i="7"/>
  <c r="Q17" i="7"/>
  <c r="V17" i="7"/>
  <c r="W17" i="7"/>
  <c r="AA17" i="7"/>
  <c r="G18" i="7"/>
  <c r="L18" i="7"/>
  <c r="AA18" i="7"/>
  <c r="B18" i="7"/>
  <c r="Q18" i="7"/>
  <c r="R18" i="7" s="1"/>
  <c r="V18" i="7"/>
  <c r="W18" i="7"/>
  <c r="G19" i="7"/>
  <c r="L19" i="7"/>
  <c r="AA19" i="7"/>
  <c r="B19" i="7"/>
  <c r="Q19" i="7"/>
  <c r="R19" i="7"/>
  <c r="V19" i="7"/>
  <c r="W19" i="7"/>
  <c r="R15" i="7"/>
  <c r="J25" i="6"/>
  <c r="K20" i="6"/>
  <c r="E25" i="6"/>
  <c r="O25" i="6"/>
  <c r="O36" i="6"/>
  <c r="P36" i="6" s="1"/>
  <c r="Y25" i="6"/>
  <c r="O38" i="6" s="1"/>
  <c r="T25" i="6"/>
  <c r="O37" i="6"/>
  <c r="AD25" i="6"/>
  <c r="O39" i="6" s="1"/>
  <c r="P39" i="6" s="1"/>
  <c r="I25" i="6"/>
  <c r="N35" i="6" s="1"/>
  <c r="D25" i="6"/>
  <c r="N34" i="6"/>
  <c r="N25" i="6"/>
  <c r="N36" i="6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 s="1"/>
  <c r="M36" i="6" s="1"/>
  <c r="V25" i="6"/>
  <c r="L38" i="6" s="1"/>
  <c r="Q25" i="6"/>
  <c r="L37" i="6"/>
  <c r="M37" i="6" s="1"/>
  <c r="AA25" i="6"/>
  <c r="L39" i="6" s="1"/>
  <c r="M39" i="6" s="1"/>
  <c r="E45" i="6"/>
  <c r="E34" i="6"/>
  <c r="E35" i="6"/>
  <c r="E36" i="6"/>
  <c r="F36" i="6" s="1"/>
  <c r="E37" i="6"/>
  <c r="E38" i="6"/>
  <c r="F38" i="6"/>
  <c r="E39" i="6"/>
  <c r="E40" i="6"/>
  <c r="E41" i="6"/>
  <c r="E42" i="6"/>
  <c r="F42" i="6" s="1"/>
  <c r="D45" i="6"/>
  <c r="D34" i="6"/>
  <c r="D35" i="6"/>
  <c r="D36" i="6"/>
  <c r="D46" i="6" s="1"/>
  <c r="D37" i="6"/>
  <c r="D38" i="6"/>
  <c r="D39" i="6"/>
  <c r="D40" i="6"/>
  <c r="D41" i="6"/>
  <c r="D42" i="6"/>
  <c r="B45" i="6"/>
  <c r="B42" i="6"/>
  <c r="C42" i="6" s="1"/>
  <c r="B34" i="6"/>
  <c r="B46" i="6" s="1"/>
  <c r="B35" i="6"/>
  <c r="B36" i="6"/>
  <c r="B37" i="6"/>
  <c r="B38" i="6"/>
  <c r="C38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 s="1"/>
  <c r="J25" i="5"/>
  <c r="O25" i="5"/>
  <c r="O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L25" i="5"/>
  <c r="L36" i="5" s="1"/>
  <c r="Q25" i="5"/>
  <c r="L37" i="5" s="1"/>
  <c r="M37" i="5" s="1"/>
  <c r="V25" i="5"/>
  <c r="L38" i="5" s="1"/>
  <c r="M38" i="5" s="1"/>
  <c r="E34" i="5"/>
  <c r="E35" i="5"/>
  <c r="E36" i="5"/>
  <c r="E41" i="5"/>
  <c r="E42" i="5"/>
  <c r="E39" i="5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C34" i="5" s="1"/>
  <c r="B35" i="5"/>
  <c r="B36" i="5"/>
  <c r="B41" i="5"/>
  <c r="B42" i="5"/>
  <c r="C42" i="5" s="1"/>
  <c r="B45" i="5"/>
  <c r="B39" i="5"/>
  <c r="B40" i="5"/>
  <c r="B37" i="5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25" i="5" s="1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E38" i="4"/>
  <c r="E39" i="4"/>
  <c r="E40" i="4"/>
  <c r="E41" i="4"/>
  <c r="E42" i="4"/>
  <c r="F42" i="4" s="1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O38" i="4" s="1"/>
  <c r="P38" i="4" s="1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25" i="4" s="1"/>
  <c r="U16" i="4"/>
  <c r="U17" i="4"/>
  <c r="U18" i="4"/>
  <c r="U19" i="4"/>
  <c r="U20" i="4"/>
  <c r="U21" i="4"/>
  <c r="U24" i="4"/>
  <c r="S25" i="4"/>
  <c r="N37" i="4" s="1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7" i="4"/>
  <c r="P24" i="4"/>
  <c r="N25" i="4"/>
  <c r="N36" i="4" s="1"/>
  <c r="L25" i="4"/>
  <c r="L36" i="4" s="1"/>
  <c r="M19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H13" i="4" s="1"/>
  <c r="H16" i="4"/>
  <c r="H17" i="4"/>
  <c r="H21" i="4"/>
  <c r="E25" i="4"/>
  <c r="F20" i="4" s="1"/>
  <c r="F13" i="4"/>
  <c r="F16" i="4"/>
  <c r="F17" i="4"/>
  <c r="F19" i="4"/>
  <c r="F21" i="4"/>
  <c r="F24" i="4"/>
  <c r="D25" i="4"/>
  <c r="N34" i="4" s="1"/>
  <c r="B25" i="4"/>
  <c r="L34" i="4" s="1"/>
  <c r="C16" i="4"/>
  <c r="C17" i="4"/>
  <c r="C21" i="4"/>
  <c r="C24" i="4"/>
  <c r="O37" i="4"/>
  <c r="P37" i="4" s="1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F20" i="1" s="1"/>
  <c r="Y25" i="1"/>
  <c r="O38" i="1"/>
  <c r="P38" i="1" s="1"/>
  <c r="I25" i="1"/>
  <c r="N35" i="1" s="1"/>
  <c r="N25" i="1"/>
  <c r="N36" i="1" s="1"/>
  <c r="D25" i="1"/>
  <c r="N34" i="1"/>
  <c r="X25" i="1"/>
  <c r="N38" i="1"/>
  <c r="G25" i="1"/>
  <c r="L35" i="1" s="1"/>
  <c r="H22" i="1"/>
  <c r="L25" i="1"/>
  <c r="M15" i="1" s="1"/>
  <c r="M20" i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9" i="1"/>
  <c r="P17" i="1"/>
  <c r="P14" i="1"/>
  <c r="M24" i="1"/>
  <c r="M21" i="1"/>
  <c r="M19" i="1"/>
  <c r="M17" i="1"/>
  <c r="M16" i="1"/>
  <c r="M14" i="1"/>
  <c r="K24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F37" i="1" s="1"/>
  <c r="E38" i="1"/>
  <c r="F38" i="1" s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/>
  <c r="R13" i="1"/>
  <c r="R25" i="1" s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O34" i="6"/>
  <c r="P34" i="6" s="1"/>
  <c r="F22" i="6"/>
  <c r="L34" i="6"/>
  <c r="C22" i="6"/>
  <c r="F45" i="1"/>
  <c r="H20" i="6"/>
  <c r="H19" i="6"/>
  <c r="M18" i="6"/>
  <c r="M13" i="6"/>
  <c r="P19" i="6"/>
  <c r="P14" i="6"/>
  <c r="Z21" i="6"/>
  <c r="H22" i="6"/>
  <c r="O35" i="6"/>
  <c r="P35" i="6" s="1"/>
  <c r="K22" i="6"/>
  <c r="M13" i="5"/>
  <c r="L35" i="5"/>
  <c r="H22" i="5"/>
  <c r="O38" i="5"/>
  <c r="P38" i="5" s="1"/>
  <c r="O35" i="5"/>
  <c r="K22" i="5"/>
  <c r="P21" i="4"/>
  <c r="H22" i="4"/>
  <c r="K22" i="4"/>
  <c r="Z21" i="4"/>
  <c r="L34" i="1"/>
  <c r="O34" i="1"/>
  <c r="F13" i="1"/>
  <c r="C13" i="1"/>
  <c r="K21" i="1"/>
  <c r="H16" i="1"/>
  <c r="H20" i="1"/>
  <c r="H14" i="1"/>
  <c r="H24" i="1"/>
  <c r="C42" i="1"/>
  <c r="Z18" i="6"/>
  <c r="C20" i="6"/>
  <c r="C13" i="6"/>
  <c r="C25" i="6" s="1"/>
  <c r="F14" i="6"/>
  <c r="F25" i="6" s="1"/>
  <c r="K15" i="6"/>
  <c r="R16" i="6"/>
  <c r="U16" i="6"/>
  <c r="U13" i="6"/>
  <c r="H18" i="6"/>
  <c r="H13" i="6"/>
  <c r="H24" i="6"/>
  <c r="H14" i="6"/>
  <c r="H25" i="6" s="1"/>
  <c r="D35" i="7"/>
  <c r="K19" i="6"/>
  <c r="K14" i="6"/>
  <c r="K18" i="6"/>
  <c r="K21" i="6"/>
  <c r="K13" i="6"/>
  <c r="T25" i="7"/>
  <c r="O37" i="7" s="1"/>
  <c r="P37" i="7" s="1"/>
  <c r="F13" i="6"/>
  <c r="W19" i="6"/>
  <c r="W18" i="6"/>
  <c r="K24" i="6"/>
  <c r="E46" i="6"/>
  <c r="F43" i="6"/>
  <c r="H14" i="5"/>
  <c r="H24" i="5"/>
  <c r="H18" i="5"/>
  <c r="K15" i="5"/>
  <c r="K18" i="5"/>
  <c r="K14" i="5"/>
  <c r="K21" i="5"/>
  <c r="P18" i="5"/>
  <c r="P13" i="5"/>
  <c r="P14" i="5"/>
  <c r="H15" i="5"/>
  <c r="K13" i="5"/>
  <c r="W18" i="5"/>
  <c r="R16" i="5"/>
  <c r="H13" i="5"/>
  <c r="H20" i="5"/>
  <c r="K19" i="5"/>
  <c r="K20" i="5"/>
  <c r="C14" i="5"/>
  <c r="C13" i="5"/>
  <c r="F23" i="7"/>
  <c r="F43" i="5"/>
  <c r="AE21" i="5"/>
  <c r="AE20" i="5"/>
  <c r="F21" i="5"/>
  <c r="P21" i="5"/>
  <c r="C43" i="6"/>
  <c r="Z20" i="7"/>
  <c r="P15" i="4"/>
  <c r="H14" i="4"/>
  <c r="K14" i="4"/>
  <c r="C15" i="4"/>
  <c r="F15" i="4"/>
  <c r="P14" i="4"/>
  <c r="P18" i="4"/>
  <c r="H24" i="4"/>
  <c r="K20" i="4"/>
  <c r="K24" i="4"/>
  <c r="C14" i="4"/>
  <c r="F14" i="4"/>
  <c r="K21" i="4"/>
  <c r="W17" i="4"/>
  <c r="Z17" i="4"/>
  <c r="C20" i="4"/>
  <c r="W20" i="4"/>
  <c r="M20" i="4"/>
  <c r="F43" i="4"/>
  <c r="K22" i="7"/>
  <c r="Z14" i="7"/>
  <c r="C24" i="7"/>
  <c r="B37" i="7"/>
  <c r="C37" i="7" s="1"/>
  <c r="AC25" i="7"/>
  <c r="N38" i="7" s="1"/>
  <c r="D34" i="7"/>
  <c r="D45" i="7"/>
  <c r="E45" i="7"/>
  <c r="C35" i="1"/>
  <c r="B38" i="7"/>
  <c r="C38" i="7" s="1"/>
  <c r="R17" i="7"/>
  <c r="H22" i="7"/>
  <c r="P17" i="7"/>
  <c r="P16" i="7"/>
  <c r="F37" i="4"/>
  <c r="Z16" i="7"/>
  <c r="M16" i="7"/>
  <c r="F43" i="1"/>
  <c r="F44" i="1"/>
  <c r="F24" i="7"/>
  <c r="C22" i="7"/>
  <c r="C23" i="7"/>
  <c r="C44" i="1"/>
  <c r="F15" i="7"/>
  <c r="F22" i="7"/>
  <c r="F42" i="1"/>
  <c r="F35" i="1"/>
  <c r="C36" i="6"/>
  <c r="C41" i="6"/>
  <c r="C39" i="5"/>
  <c r="C43" i="5"/>
  <c r="C43" i="4"/>
  <c r="C45" i="1"/>
  <c r="C37" i="1"/>
  <c r="C15" i="7"/>
  <c r="K24" i="7"/>
  <c r="F37" i="6"/>
  <c r="F41" i="6"/>
  <c r="C39" i="6"/>
  <c r="C37" i="6"/>
  <c r="F40" i="6"/>
  <c r="C35" i="6"/>
  <c r="F35" i="6"/>
  <c r="P37" i="6"/>
  <c r="U13" i="7"/>
  <c r="U16" i="7"/>
  <c r="F45" i="6"/>
  <c r="C34" i="6"/>
  <c r="M34" i="6"/>
  <c r="F34" i="6"/>
  <c r="F39" i="6"/>
  <c r="AB18" i="7"/>
  <c r="AB19" i="7"/>
  <c r="C40" i="6"/>
  <c r="C45" i="6"/>
  <c r="C45" i="5"/>
  <c r="F39" i="5"/>
  <c r="F45" i="5"/>
  <c r="AE20" i="7"/>
  <c r="R16" i="7"/>
  <c r="C37" i="5"/>
  <c r="F34" i="5"/>
  <c r="F18" i="7"/>
  <c r="F21" i="7"/>
  <c r="F13" i="7"/>
  <c r="F14" i="7"/>
  <c r="F42" i="5"/>
  <c r="W20" i="7"/>
  <c r="Z21" i="7"/>
  <c r="AE17" i="7"/>
  <c r="C38" i="4"/>
  <c r="F38" i="4"/>
  <c r="C45" i="4"/>
  <c r="K16" i="7"/>
  <c r="AB20" i="7"/>
  <c r="AB17" i="7"/>
  <c r="R13" i="7"/>
  <c r="K21" i="7"/>
  <c r="H14" i="7"/>
  <c r="H24" i="7"/>
  <c r="C43" i="7"/>
  <c r="M37" i="4"/>
  <c r="F45" i="7"/>
  <c r="P20" i="5" l="1"/>
  <c r="P15" i="5"/>
  <c r="E46" i="5"/>
  <c r="F35" i="5" s="1"/>
  <c r="P19" i="5"/>
  <c r="M14" i="5"/>
  <c r="K25" i="5"/>
  <c r="F20" i="5"/>
  <c r="C20" i="5"/>
  <c r="C25" i="5" s="1"/>
  <c r="B40" i="7"/>
  <c r="D46" i="5"/>
  <c r="B46" i="5"/>
  <c r="C35" i="4"/>
  <c r="M14" i="4"/>
  <c r="P19" i="4"/>
  <c r="E34" i="7"/>
  <c r="P20" i="4"/>
  <c r="H20" i="4"/>
  <c r="M13" i="4"/>
  <c r="M15" i="4"/>
  <c r="P13" i="4"/>
  <c r="E40" i="7"/>
  <c r="D40" i="7"/>
  <c r="K18" i="4"/>
  <c r="K19" i="4"/>
  <c r="H19" i="4"/>
  <c r="H18" i="4"/>
  <c r="C18" i="4"/>
  <c r="C19" i="4"/>
  <c r="F18" i="4"/>
  <c r="F25" i="4" s="1"/>
  <c r="B39" i="7"/>
  <c r="K15" i="4"/>
  <c r="D36" i="7"/>
  <c r="H15" i="4"/>
  <c r="K13" i="4"/>
  <c r="L35" i="4"/>
  <c r="L40" i="4" s="1"/>
  <c r="M34" i="4" s="1"/>
  <c r="O34" i="4"/>
  <c r="D46" i="4"/>
  <c r="P20" i="1"/>
  <c r="M18" i="1"/>
  <c r="B41" i="7"/>
  <c r="P18" i="1"/>
  <c r="D39" i="7"/>
  <c r="L36" i="1"/>
  <c r="L40" i="1" s="1"/>
  <c r="M34" i="1" s="1"/>
  <c r="P15" i="1"/>
  <c r="B36" i="7"/>
  <c r="M13" i="1"/>
  <c r="M25" i="1" s="1"/>
  <c r="P13" i="1"/>
  <c r="K18" i="1"/>
  <c r="K20" i="1"/>
  <c r="K19" i="1"/>
  <c r="E46" i="1"/>
  <c r="F39" i="1" s="1"/>
  <c r="H18" i="1"/>
  <c r="F41" i="1"/>
  <c r="D46" i="1"/>
  <c r="H13" i="1"/>
  <c r="H25" i="1" s="1"/>
  <c r="F25" i="1"/>
  <c r="F20" i="7"/>
  <c r="F25" i="7" s="1"/>
  <c r="D41" i="7"/>
  <c r="C25" i="1"/>
  <c r="B46" i="1"/>
  <c r="C41" i="1" s="1"/>
  <c r="B25" i="7"/>
  <c r="C18" i="7" s="1"/>
  <c r="N40" i="6"/>
  <c r="AE25" i="4"/>
  <c r="F25" i="5"/>
  <c r="Y25" i="7"/>
  <c r="O39" i="7" s="1"/>
  <c r="P39" i="7" s="1"/>
  <c r="N40" i="1"/>
  <c r="AA25" i="7"/>
  <c r="L38" i="7" s="1"/>
  <c r="M38" i="7" s="1"/>
  <c r="J25" i="7"/>
  <c r="K18" i="7" s="1"/>
  <c r="M25" i="5"/>
  <c r="R25" i="5"/>
  <c r="Z25" i="5"/>
  <c r="K25" i="1"/>
  <c r="AE25" i="1"/>
  <c r="E46" i="4"/>
  <c r="W25" i="6"/>
  <c r="AB15" i="7"/>
  <c r="AB25" i="7" s="1"/>
  <c r="R14" i="7"/>
  <c r="R25" i="7" s="1"/>
  <c r="W24" i="7"/>
  <c r="N40" i="5"/>
  <c r="O25" i="7"/>
  <c r="C46" i="6"/>
  <c r="W25" i="4"/>
  <c r="X25" i="7"/>
  <c r="N39" i="7" s="1"/>
  <c r="AE25" i="5"/>
  <c r="E41" i="7"/>
  <c r="B35" i="7"/>
  <c r="R25" i="4"/>
  <c r="U25" i="1"/>
  <c r="E35" i="7"/>
  <c r="E38" i="7"/>
  <c r="F38" i="7" s="1"/>
  <c r="B34" i="7"/>
  <c r="M25" i="6"/>
  <c r="U25" i="6"/>
  <c r="AB25" i="6"/>
  <c r="AE25" i="6"/>
  <c r="C13" i="7"/>
  <c r="H25" i="5"/>
  <c r="Z25" i="1"/>
  <c r="B46" i="4"/>
  <c r="C36" i="4" s="1"/>
  <c r="U25" i="5"/>
  <c r="AB25" i="5"/>
  <c r="I25" i="7"/>
  <c r="N35" i="7" s="1"/>
  <c r="E36" i="7"/>
  <c r="K25" i="6"/>
  <c r="W25" i="1"/>
  <c r="AB25" i="1"/>
  <c r="P25" i="6"/>
  <c r="R25" i="6"/>
  <c r="Z25" i="6"/>
  <c r="F46" i="6"/>
  <c r="P38" i="6"/>
  <c r="P40" i="6" s="1"/>
  <c r="O40" i="6"/>
  <c r="L40" i="6"/>
  <c r="M38" i="6"/>
  <c r="M40" i="6" s="1"/>
  <c r="V25" i="7"/>
  <c r="L39" i="7" s="1"/>
  <c r="M39" i="7" s="1"/>
  <c r="W25" i="7"/>
  <c r="L40" i="5"/>
  <c r="M34" i="5"/>
  <c r="O40" i="5"/>
  <c r="P36" i="5" s="1"/>
  <c r="L25" i="7"/>
  <c r="N40" i="4"/>
  <c r="P21" i="7"/>
  <c r="U25" i="7"/>
  <c r="Z25" i="7"/>
  <c r="D42" i="7"/>
  <c r="E42" i="7"/>
  <c r="F42" i="7" s="1"/>
  <c r="O40" i="1"/>
  <c r="P34" i="1" s="1"/>
  <c r="AE21" i="7"/>
  <c r="AE25" i="7" s="1"/>
  <c r="G25" i="7"/>
  <c r="H20" i="7" s="1"/>
  <c r="B42" i="7"/>
  <c r="AD25" i="7"/>
  <c r="O38" i="7" s="1"/>
  <c r="P38" i="7" s="1"/>
  <c r="N25" i="7"/>
  <c r="N36" i="7" s="1"/>
  <c r="P25" i="5" l="1"/>
  <c r="P34" i="5"/>
  <c r="F36" i="5"/>
  <c r="F40" i="5"/>
  <c r="F41" i="5"/>
  <c r="P35" i="5"/>
  <c r="M36" i="5"/>
  <c r="M35" i="5"/>
  <c r="C35" i="5"/>
  <c r="C41" i="5"/>
  <c r="C40" i="5"/>
  <c r="C36" i="5"/>
  <c r="C46" i="5" s="1"/>
  <c r="M40" i="5"/>
  <c r="F39" i="4"/>
  <c r="F35" i="4"/>
  <c r="P20" i="7"/>
  <c r="P14" i="7"/>
  <c r="P25" i="4"/>
  <c r="M20" i="7"/>
  <c r="M14" i="7"/>
  <c r="P18" i="7"/>
  <c r="M25" i="4"/>
  <c r="F41" i="4"/>
  <c r="F40" i="4"/>
  <c r="P19" i="7"/>
  <c r="M36" i="4"/>
  <c r="M19" i="7"/>
  <c r="K15" i="7"/>
  <c r="C25" i="4"/>
  <c r="K19" i="7"/>
  <c r="H25" i="4"/>
  <c r="C40" i="4"/>
  <c r="C39" i="4"/>
  <c r="C19" i="7"/>
  <c r="O40" i="4"/>
  <c r="F34" i="4"/>
  <c r="F36" i="4"/>
  <c r="K25" i="4"/>
  <c r="H15" i="7"/>
  <c r="C41" i="4"/>
  <c r="C34" i="4"/>
  <c r="M35" i="4"/>
  <c r="D46" i="7"/>
  <c r="M15" i="7"/>
  <c r="M18" i="7"/>
  <c r="C36" i="1"/>
  <c r="C39" i="1"/>
  <c r="O36" i="7"/>
  <c r="P15" i="7"/>
  <c r="F36" i="1"/>
  <c r="P25" i="1"/>
  <c r="P36" i="1"/>
  <c r="P13" i="7"/>
  <c r="F34" i="1"/>
  <c r="F46" i="1" s="1"/>
  <c r="C34" i="1"/>
  <c r="C46" i="1" s="1"/>
  <c r="M36" i="1"/>
  <c r="L36" i="7"/>
  <c r="M13" i="7"/>
  <c r="F40" i="1"/>
  <c r="K20" i="7"/>
  <c r="C40" i="1"/>
  <c r="L35" i="7"/>
  <c r="H19" i="7"/>
  <c r="H18" i="7"/>
  <c r="O35" i="7"/>
  <c r="K13" i="7"/>
  <c r="P35" i="1"/>
  <c r="N40" i="7"/>
  <c r="H13" i="7"/>
  <c r="M35" i="1"/>
  <c r="M40" i="1" s="1"/>
  <c r="L34" i="7"/>
  <c r="C20" i="7"/>
  <c r="E46" i="7"/>
  <c r="F36" i="7" s="1"/>
  <c r="B46" i="7"/>
  <c r="C40" i="7" s="1"/>
  <c r="C42" i="7"/>
  <c r="P40" i="5" l="1"/>
  <c r="F46" i="5"/>
  <c r="C35" i="7"/>
  <c r="F35" i="7"/>
  <c r="M40" i="4"/>
  <c r="P35" i="4"/>
  <c r="P36" i="4"/>
  <c r="P25" i="7"/>
  <c r="C25" i="7"/>
  <c r="P34" i="4"/>
  <c r="F46" i="4"/>
  <c r="C46" i="4"/>
  <c r="M25" i="7"/>
  <c r="P40" i="1"/>
  <c r="C36" i="7"/>
  <c r="O40" i="7"/>
  <c r="P34" i="7" s="1"/>
  <c r="L40" i="7"/>
  <c r="M35" i="7" s="1"/>
  <c r="K25" i="7"/>
  <c r="F39" i="7"/>
  <c r="F40" i="7"/>
  <c r="H25" i="7"/>
  <c r="C41" i="7"/>
  <c r="C39" i="7"/>
  <c r="C34" i="7"/>
  <c r="F41" i="7"/>
  <c r="F34" i="7"/>
  <c r="P40" i="4" l="1"/>
  <c r="P35" i="7"/>
  <c r="P36" i="7"/>
  <c r="M36" i="7"/>
  <c r="C46" i="7"/>
  <c r="M34" i="7"/>
  <c r="F46" i="7"/>
  <c r="M40" i="7" l="1"/>
  <c r="P40" i="7"/>
</calcChain>
</file>

<file path=xl/sharedStrings.xml><?xml version="1.0" encoding="utf-8"?>
<sst xmlns="http://schemas.openxmlformats.org/spreadsheetml/2006/main" count="457" uniqueCount="62">
  <si>
    <t>CONTRACTACIÓ  TRIMESTRAL</t>
  </si>
  <si>
    <t xml:space="preserve">PRIMER TRIMESTRE:     </t>
  </si>
  <si>
    <t>1 de gener a 31 de març de 2024</t>
  </si>
  <si>
    <t>Dades extretes a</t>
  </si>
  <si>
    <t xml:space="preserve">ENS:    </t>
  </si>
  <si>
    <t>Informació i Comunicació de Barcelona SA (ICB)</t>
  </si>
  <si>
    <t>TIPUS DE CONTRACTES</t>
  </si>
  <si>
    <t>Procediment d'adjudicació</t>
  </si>
  <si>
    <t>Obres</t>
  </si>
  <si>
    <t>Serveis</t>
  </si>
  <si>
    <t>Subministraments</t>
  </si>
  <si>
    <t>Concessions de Serveis</t>
  </si>
  <si>
    <t>Privats de l'Administració</t>
  </si>
  <si>
    <t>Administratius especials</t>
  </si>
  <si>
    <t>Nombre</t>
  </si>
  <si>
    <t>% total contractes</t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</si>
  <si>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</si>
  <si>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</si>
  <si>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 xml:space="preserve">% total Preu </t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</si>
  <si>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</si>
  <si>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</si>
  <si>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</si>
  <si>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t>Obert</t>
  </si>
  <si>
    <t>Obert simplificat</t>
  </si>
  <si>
    <t>Obert simplificat abreujat</t>
  </si>
  <si>
    <t>Restringit</t>
  </si>
  <si>
    <t>Licitació amb negociació</t>
  </si>
  <si>
    <t>Negociat sense publicitat</t>
  </si>
  <si>
    <t>Basat en acord marc</t>
  </si>
  <si>
    <t>Menor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</si>
  <si>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</si>
  <si>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Concurs de Projectes</t>
  </si>
  <si>
    <t>Designació de Formadors
     (art. 310 LCSP)</t>
  </si>
  <si>
    <t>Tramitació d'Emergència
     (art. 120 LCSP)</t>
  </si>
  <si>
    <t>Total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</si>
  <si>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</si>
  <si>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https://bcnroc.ajuntament.barcelona.cat/jspui/bitstream/11703/128073/5/GM_pressupost-general_2023.pdf#page=269</t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</si>
  <si>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</si>
  <si>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TOTALS per procediment</t>
  </si>
  <si>
    <t>Tipus de contracte</t>
  </si>
  <si>
    <t>TOTALS per tipus contracte</t>
  </si>
  <si>
    <t>Nombre Total Contractes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</si>
  <si>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</si>
  <si>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</si>
  <si>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% total import</t>
  </si>
  <si>
    <t>Menors dins Autorització Genèrica de despesa</t>
  </si>
  <si>
    <t xml:space="preserve">SEGON TRIMESTRE:     </t>
  </si>
  <si>
    <t>1 d'abril a 30 de juny de 2024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</si>
  <si>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</si>
  <si>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t>* Menors derivats Autorització Genèrica de despesa</t>
  </si>
  <si>
    <t xml:space="preserve">TERCER TRIMESTRE:     </t>
  </si>
  <si>
    <t>1 de juliol a 30 de setembre de 2024</t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</si>
  <si>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</si>
  <si>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</si>
  <si>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t xml:space="preserve">QUART TRIMESTRE:     </t>
  </si>
  <si>
    <t>1 d'octubre a 31 de desembre de 2024</t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</si>
  <si>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</si>
  <si>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RESUM DE LA CONTRACTACIÓ  ANUAL</t>
  </si>
  <si>
    <t>ANY 2024</t>
  </si>
  <si>
    <t>1 de gener a 31 de desembre de 2024</t>
  </si>
  <si>
    <t>Preu net
(sense IVA)</t>
  </si>
  <si>
    <t>Total preu
(amb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</si>
</sst>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0-428F-AA72-FE702986EF5E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0-428F-AA72-FE702986EF5E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0-428F-AA72-FE702986EF5E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0-428F-AA72-FE702986EF5E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0-428F-AA72-FE702986EF5E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0-428F-AA72-FE702986EF5E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0-428F-AA72-FE702986EF5E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0-428F-AA72-FE702986EF5E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20-428F-AA72-FE702986EF5E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20-428F-AA72-FE702986EF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252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120-428F-AA72-FE702986E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2-4E2F-A64E-17C6EE4C3232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2-4E2F-A64E-17C6EE4C3232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2-4E2F-A64E-17C6EE4C3232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2-4E2F-A64E-17C6EE4C3232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2-4E2F-A64E-17C6EE4C3232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2-4E2F-A64E-17C6EE4C3232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32-4E2F-A64E-17C6EE4C3232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2-4E2F-A64E-17C6EE4C3232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32-4E2F-A64E-17C6EE4C3232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2-4E2F-A64E-17C6EE4C32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408945.29</c:v>
                </c:pt>
                <c:pt idx="1">
                  <c:v>241475.55</c:v>
                </c:pt>
                <c:pt idx="2">
                  <c:v>234389.4</c:v>
                </c:pt>
                <c:pt idx="3">
                  <c:v>0</c:v>
                </c:pt>
                <c:pt idx="4">
                  <c:v>0</c:v>
                </c:pt>
                <c:pt idx="5">
                  <c:v>240665.90999999997</c:v>
                </c:pt>
                <c:pt idx="6">
                  <c:v>27649.52</c:v>
                </c:pt>
                <c:pt idx="7">
                  <c:v>553449.63750000007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532-4E2F-A64E-17C6EE4C32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4-45EC-9A1D-CFFA12B0D272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4-45EC-9A1D-CFFA12B0D272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4-45EC-9A1D-CFFA12B0D272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4-45EC-9A1D-CFFA12B0D2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3</c:v>
                </c:pt>
                <c:pt idx="1">
                  <c:v>107</c:v>
                </c:pt>
                <c:pt idx="2">
                  <c:v>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4-45EC-9A1D-CFFA12B0D2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3F-4595-83BF-4AA4C0219F5A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3F-4595-83BF-4AA4C0219F5A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F-4595-83BF-4AA4C0219F5A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F-4595-83BF-4AA4C0219F5A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F-4595-83BF-4AA4C0219F5A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F-4595-83BF-4AA4C0219F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29649.537500000002</c:v>
                </c:pt>
                <c:pt idx="1">
                  <c:v>537190.51</c:v>
                </c:pt>
                <c:pt idx="2">
                  <c:v>1139735.26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83F-4595-83BF-4AA4C0219F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168275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8" zoomScale="70" zoomScaleNormal="70" workbookViewId="0">
      <selection activeCell="B8" sqref="B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0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1</v>
      </c>
      <c r="B7" s="30" t="s">
        <v>2</v>
      </c>
      <c r="C7" s="31"/>
      <c r="D7" s="31"/>
      <c r="E7" s="31"/>
      <c r="F7" s="31"/>
      <c r="H7" s="69"/>
      <c r="I7" s="84" t="s">
        <v>3</v>
      </c>
      <c r="J7" s="85">
        <v>45428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4</v>
      </c>
      <c r="B8" s="23" t="s">
        <v>5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7</v>
      </c>
      <c r="B11" s="104" t="s">
        <v>8</v>
      </c>
      <c r="C11" s="105"/>
      <c r="D11" s="105"/>
      <c r="E11" s="105"/>
      <c r="F11" s="106"/>
      <c r="G11" s="107" t="s">
        <v>9</v>
      </c>
      <c r="H11" s="108"/>
      <c r="I11" s="108"/>
      <c r="J11" s="108"/>
      <c r="K11" s="109"/>
      <c r="L11" s="122" t="s">
        <v>10</v>
      </c>
      <c r="M11" s="123"/>
      <c r="N11" s="123"/>
      <c r="O11" s="123"/>
      <c r="P11" s="123"/>
      <c r="Q11" s="110" t="s">
        <v>11</v>
      </c>
      <c r="R11" s="111"/>
      <c r="S11" s="111"/>
      <c r="T11" s="111"/>
      <c r="U11" s="112"/>
      <c r="V11" s="116" t="s">
        <v>12</v>
      </c>
      <c r="W11" s="117"/>
      <c r="X11" s="117"/>
      <c r="Y11" s="117"/>
      <c r="Z11" s="118"/>
      <c r="AA11" s="113" t="s">
        <v>13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14</v>
      </c>
      <c r="C12" s="33" t="s">
        <v>15</v>
      </c>
      <c r="D12" s="34" t="s">
        <v>16</v>
      </c>
      <c r="E12" s="35" t="s">
        <v>17</v>
      </c>
      <c r="F12" s="36" t="s">
        <v>18</v>
      </c>
      <c r="G12" s="37" t="s">
        <v>14</v>
      </c>
      <c r="H12" s="33" t="s">
        <v>15</v>
      </c>
      <c r="I12" s="34" t="s">
        <v>16</v>
      </c>
      <c r="J12" s="35" t="s">
        <v>19</v>
      </c>
      <c r="K12" s="36" t="s">
        <v>18</v>
      </c>
      <c r="L12" s="37" t="s">
        <v>14</v>
      </c>
      <c r="M12" s="33" t="s">
        <v>15</v>
      </c>
      <c r="N12" s="34" t="s">
        <v>16</v>
      </c>
      <c r="O12" s="35" t="s">
        <v>20</v>
      </c>
      <c r="P12" s="36" t="s">
        <v>18</v>
      </c>
      <c r="Q12" s="37" t="s">
        <v>14</v>
      </c>
      <c r="R12" s="33" t="s">
        <v>15</v>
      </c>
      <c r="S12" s="34" t="s">
        <v>21</v>
      </c>
      <c r="T12" s="35" t="s">
        <v>19</v>
      </c>
      <c r="U12" s="38" t="s">
        <v>18</v>
      </c>
      <c r="V12" s="32" t="s">
        <v>14</v>
      </c>
      <c r="W12" s="33" t="s">
        <v>15</v>
      </c>
      <c r="X12" s="34" t="s">
        <v>21</v>
      </c>
      <c r="Y12" s="35" t="s">
        <v>19</v>
      </c>
      <c r="Z12" s="36" t="s">
        <v>18</v>
      </c>
      <c r="AA12" s="32" t="s">
        <v>14</v>
      </c>
      <c r="AB12" s="33" t="s">
        <v>15</v>
      </c>
      <c r="AC12" s="34" t="s">
        <v>21</v>
      </c>
      <c r="AD12" s="35" t="s">
        <v>19</v>
      </c>
      <c r="AE12" s="36" t="s">
        <v>18</v>
      </c>
    </row>
    <row r="13" spans="1:31" s="40" customFormat="1" ht="36" customHeight="1" x14ac:dyDescent="0.25">
      <c r="A13" s="39" t="s">
        <v>22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4" si="2">IF(G13,G13/$G$25,"")</f>
        <v>3.2258064516129031E-2</v>
      </c>
      <c r="I13" s="4">
        <v>76000</v>
      </c>
      <c r="J13" s="5">
        <v>91960</v>
      </c>
      <c r="K13" s="21">
        <f t="shared" ref="K13:K24" si="3">IF(J13,J13/$J$25,"")</f>
        <v>0.25821457035521522</v>
      </c>
      <c r="L13" s="1">
        <v>2</v>
      </c>
      <c r="M13" s="20">
        <f t="shared" ref="M13:M24" si="4">IF(L13,L13/$L$25,"")</f>
        <v>3.6363636363636362E-2</v>
      </c>
      <c r="N13" s="4">
        <v>179959.32</v>
      </c>
      <c r="O13" s="5">
        <v>217750.77</v>
      </c>
      <c r="P13" s="21">
        <f t="shared" ref="P13:P24" si="5">IF(O13,O13/$O$25,"")</f>
        <v>0.57025354836560538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>
        <v>1</v>
      </c>
      <c r="M15" s="20">
        <f t="shared" si="4"/>
        <v>1.8181818181818181E-2</v>
      </c>
      <c r="N15" s="6">
        <v>27880.27</v>
      </c>
      <c r="O15" s="7">
        <v>33735.120000000003</v>
      </c>
      <c r="P15" s="21">
        <f t="shared" si="5"/>
        <v>8.8346745614444916E-2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27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3</v>
      </c>
      <c r="H18" s="62">
        <f t="shared" si="2"/>
        <v>9.6774193548387094E-2</v>
      </c>
      <c r="I18" s="65">
        <v>165581.45000000001</v>
      </c>
      <c r="J18" s="66">
        <v>200353.55</v>
      </c>
      <c r="K18" s="63">
        <f t="shared" si="3"/>
        <v>0.56257292118738722</v>
      </c>
      <c r="L18" s="67">
        <v>1</v>
      </c>
      <c r="M18" s="62">
        <f t="shared" si="4"/>
        <v>1.8181818181818181E-2</v>
      </c>
      <c r="N18" s="65">
        <v>28900</v>
      </c>
      <c r="O18" s="66">
        <v>34969</v>
      </c>
      <c r="P18" s="63">
        <f t="shared" si="5"/>
        <v>9.1578074937676932E-2</v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3.2258064516129031E-2</v>
      </c>
      <c r="I19" s="6">
        <v>12000.84</v>
      </c>
      <c r="J19" s="7">
        <v>14521.02</v>
      </c>
      <c r="K19" s="21">
        <f t="shared" si="3"/>
        <v>4.0773585693991816E-2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1</v>
      </c>
      <c r="C20" s="62">
        <f t="shared" si="0"/>
        <v>1</v>
      </c>
      <c r="D20" s="65">
        <v>19011</v>
      </c>
      <c r="E20" s="66">
        <v>23003.31</v>
      </c>
      <c r="F20" s="21">
        <f t="shared" si="1"/>
        <v>1</v>
      </c>
      <c r="G20" s="64">
        <v>26</v>
      </c>
      <c r="H20" s="62">
        <f t="shared" si="2"/>
        <v>0.83870967741935487</v>
      </c>
      <c r="I20" s="65">
        <v>40973.18</v>
      </c>
      <c r="J20" s="66">
        <v>49303.35</v>
      </c>
      <c r="K20" s="63">
        <f t="shared" si="3"/>
        <v>0.13843892276340583</v>
      </c>
      <c r="L20" s="64">
        <v>51</v>
      </c>
      <c r="M20" s="62">
        <f t="shared" si="4"/>
        <v>0.92727272727272725</v>
      </c>
      <c r="N20" s="65">
        <v>78901.289999999994</v>
      </c>
      <c r="O20" s="66">
        <v>95394.15</v>
      </c>
      <c r="P20" s="63">
        <f t="shared" si="5"/>
        <v>0.24982163108227268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89" t="s">
        <v>30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31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32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33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34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19011</v>
      </c>
      <c r="E25" s="18">
        <f t="shared" si="12"/>
        <v>23003.31</v>
      </c>
      <c r="F25" s="19">
        <f t="shared" si="12"/>
        <v>1</v>
      </c>
      <c r="G25" s="16">
        <f t="shared" si="12"/>
        <v>31</v>
      </c>
      <c r="H25" s="17">
        <f t="shared" si="12"/>
        <v>1</v>
      </c>
      <c r="I25" s="18">
        <f t="shared" si="12"/>
        <v>294555.47000000003</v>
      </c>
      <c r="J25" s="18">
        <f t="shared" si="12"/>
        <v>356137.92</v>
      </c>
      <c r="K25" s="19">
        <f t="shared" si="12"/>
        <v>1</v>
      </c>
      <c r="L25" s="16">
        <f t="shared" si="12"/>
        <v>55</v>
      </c>
      <c r="M25" s="17">
        <f t="shared" si="12"/>
        <v>1</v>
      </c>
      <c r="N25" s="18">
        <f t="shared" si="12"/>
        <v>315640.88</v>
      </c>
      <c r="O25" s="18">
        <f t="shared" si="12"/>
        <v>381849.04000000004</v>
      </c>
      <c r="P25" s="19">
        <f t="shared" si="12"/>
        <v>0.99999999999999978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42" t="s">
        <v>35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43" t="s">
        <v>36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37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7</v>
      </c>
      <c r="B31" s="124" t="s">
        <v>38</v>
      </c>
      <c r="C31" s="125"/>
      <c r="D31" s="125"/>
      <c r="E31" s="125"/>
      <c r="F31" s="126"/>
      <c r="G31" s="24"/>
      <c r="J31" s="130" t="s">
        <v>39</v>
      </c>
      <c r="K31" s="131"/>
      <c r="L31" s="124" t="s">
        <v>40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41</v>
      </c>
      <c r="C33" s="33" t="s">
        <v>15</v>
      </c>
      <c r="D33" s="34" t="s">
        <v>42</v>
      </c>
      <c r="E33" s="35" t="s">
        <v>43</v>
      </c>
      <c r="F33" s="53" t="s">
        <v>44</v>
      </c>
      <c r="J33" s="134"/>
      <c r="K33" s="135"/>
      <c r="L33" s="52" t="s">
        <v>41</v>
      </c>
      <c r="M33" s="33" t="s">
        <v>15</v>
      </c>
      <c r="N33" s="34" t="s">
        <v>42</v>
      </c>
      <c r="O33" s="35" t="s">
        <v>43</v>
      </c>
      <c r="P33" s="53" t="s">
        <v>44</v>
      </c>
    </row>
    <row r="34" spans="1:33" s="24" customFormat="1" ht="30" customHeight="1" x14ac:dyDescent="0.25">
      <c r="A34" s="39" t="s">
        <v>22</v>
      </c>
      <c r="B34" s="9">
        <f t="shared" ref="B34:B45" si="13">B13+G13+L13+Q13+AA13+V13</f>
        <v>3</v>
      </c>
      <c r="C34" s="8">
        <f t="shared" ref="C34:C43" si="14">IF(B34,B34/$B$46,"")</f>
        <v>3.4482758620689655E-2</v>
      </c>
      <c r="D34" s="10">
        <f t="shared" ref="D34:D45" si="15">D13+I13+N13+S13+AC13+X13</f>
        <v>255959.32</v>
      </c>
      <c r="E34" s="11">
        <f t="shared" ref="E34:E45" si="16">E13+J13+O13+T13+AD13+Y13</f>
        <v>309710.77</v>
      </c>
      <c r="F34" s="21">
        <f t="shared" ref="F34:F43" si="17">IF(E34,E34/$E$46,"")</f>
        <v>0.40698387641671163</v>
      </c>
      <c r="J34" s="99" t="s">
        <v>8</v>
      </c>
      <c r="K34" s="100"/>
      <c r="L34" s="54">
        <f>B25</f>
        <v>1</v>
      </c>
      <c r="M34" s="8">
        <f t="shared" ref="M34:M39" si="18">IF(L34,L34/$L$40,"")</f>
        <v>1.1494252873563218E-2</v>
      </c>
      <c r="N34" s="55">
        <f>D25</f>
        <v>19011</v>
      </c>
      <c r="O34" s="55">
        <f>E25</f>
        <v>23003.31</v>
      </c>
      <c r="P34" s="56">
        <f t="shared" ref="P34:P39" si="19">IF(O34,O34/$O$40,"")</f>
        <v>3.022812630705515E-2</v>
      </c>
    </row>
    <row r="35" spans="1:33" s="24" customFormat="1" ht="30" customHeight="1" x14ac:dyDescent="0.25">
      <c r="A35" s="41" t="s">
        <v>23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9</v>
      </c>
      <c r="K35" s="96"/>
      <c r="L35" s="57">
        <f>G25</f>
        <v>31</v>
      </c>
      <c r="M35" s="8">
        <f t="shared" si="18"/>
        <v>0.35632183908045978</v>
      </c>
      <c r="N35" s="58">
        <f>I25</f>
        <v>294555.47000000003</v>
      </c>
      <c r="O35" s="58">
        <f>J25</f>
        <v>356137.92</v>
      </c>
      <c r="P35" s="56">
        <f t="shared" si="19"/>
        <v>0.46799273793605795</v>
      </c>
    </row>
    <row r="36" spans="1:33" ht="30" customHeight="1" x14ac:dyDescent="0.25">
      <c r="A36" s="41" t="s">
        <v>24</v>
      </c>
      <c r="B36" s="12">
        <f t="shared" si="13"/>
        <v>1</v>
      </c>
      <c r="C36" s="8">
        <f t="shared" si="14"/>
        <v>1.1494252873563218E-2</v>
      </c>
      <c r="D36" s="13">
        <f t="shared" si="15"/>
        <v>27880.27</v>
      </c>
      <c r="E36" s="14">
        <f t="shared" si="16"/>
        <v>33735.120000000003</v>
      </c>
      <c r="F36" s="21">
        <f t="shared" si="17"/>
        <v>4.4330553661349706E-2</v>
      </c>
      <c r="G36" s="24"/>
      <c r="J36" s="95" t="s">
        <v>10</v>
      </c>
      <c r="K36" s="96"/>
      <c r="L36" s="57">
        <f>L25</f>
        <v>55</v>
      </c>
      <c r="M36" s="8">
        <f t="shared" si="18"/>
        <v>0.63218390804597702</v>
      </c>
      <c r="N36" s="58">
        <f>N25</f>
        <v>315640.88</v>
      </c>
      <c r="O36" s="58">
        <f>O25</f>
        <v>381849.04000000004</v>
      </c>
      <c r="P36" s="56">
        <f t="shared" si="19"/>
        <v>0.50177913575688693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25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95" t="s">
        <v>11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26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95" t="s">
        <v>12</v>
      </c>
      <c r="K38" s="96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27</v>
      </c>
      <c r="B39" s="15">
        <f t="shared" si="13"/>
        <v>4</v>
      </c>
      <c r="C39" s="8">
        <f t="shared" si="14"/>
        <v>4.5977011494252873E-2</v>
      </c>
      <c r="D39" s="13">
        <f t="shared" si="15"/>
        <v>194481.45</v>
      </c>
      <c r="E39" s="22">
        <f t="shared" si="16"/>
        <v>235322.55</v>
      </c>
      <c r="F39" s="21">
        <f t="shared" si="17"/>
        <v>0.30923200897167841</v>
      </c>
      <c r="G39" s="24"/>
      <c r="J39" s="95" t="s">
        <v>13</v>
      </c>
      <c r="K39" s="96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1</v>
      </c>
      <c r="C40" s="8">
        <f t="shared" si="14"/>
        <v>1.1494252873563218E-2</v>
      </c>
      <c r="D40" s="13">
        <f t="shared" si="15"/>
        <v>12000.84</v>
      </c>
      <c r="E40" s="14">
        <f t="shared" si="16"/>
        <v>14521.02</v>
      </c>
      <c r="F40" s="21">
        <f t="shared" si="17"/>
        <v>1.908174200440171E-2</v>
      </c>
      <c r="G40" s="24"/>
      <c r="J40" s="97" t="s">
        <v>34</v>
      </c>
      <c r="K40" s="98"/>
      <c r="L40" s="79">
        <f>SUM(L34:L39)</f>
        <v>87</v>
      </c>
      <c r="M40" s="17">
        <f>SUM(M34:M39)</f>
        <v>1</v>
      </c>
      <c r="N40" s="80">
        <f>SUM(N34:N39)</f>
        <v>629207.35000000009</v>
      </c>
      <c r="O40" s="81">
        <f>SUM(O34:O39)</f>
        <v>760990.27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78</v>
      </c>
      <c r="C41" s="8">
        <f t="shared" si="14"/>
        <v>0.89655172413793105</v>
      </c>
      <c r="D41" s="13">
        <f t="shared" si="15"/>
        <v>138885.47</v>
      </c>
      <c r="E41" s="14">
        <f t="shared" si="16"/>
        <v>167700.81</v>
      </c>
      <c r="F41" s="21">
        <f t="shared" si="17"/>
        <v>0.22037181894585853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45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31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32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33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34</v>
      </c>
      <c r="B46" s="16">
        <f>SUM(B34:B45)</f>
        <v>87</v>
      </c>
      <c r="C46" s="17">
        <f>SUM(C34:C45)</f>
        <v>1</v>
      </c>
      <c r="D46" s="18">
        <f>SUM(D34:D45)</f>
        <v>629207.35000000009</v>
      </c>
      <c r="E46" s="18">
        <f>SUM(E34:E45)</f>
        <v>760990.27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E34" sqref="E34:E35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0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46</v>
      </c>
      <c r="B7" s="30" t="s">
        <v>47</v>
      </c>
      <c r="C7" s="31"/>
      <c r="D7" s="31"/>
      <c r="E7" s="31"/>
      <c r="F7" s="31"/>
      <c r="H7" s="69"/>
      <c r="I7" s="84" t="s">
        <v>3</v>
      </c>
      <c r="J7" s="85">
        <v>45602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87" t="str">
        <f>'CONTRACTACIO 1r TR 2024'!B8</f>
        <v>Informació i Comunicació de Barcelona SA (ICB)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7</v>
      </c>
      <c r="B11" s="104" t="s">
        <v>8</v>
      </c>
      <c r="C11" s="105"/>
      <c r="D11" s="105"/>
      <c r="E11" s="105"/>
      <c r="F11" s="106"/>
      <c r="G11" s="107" t="s">
        <v>9</v>
      </c>
      <c r="H11" s="108"/>
      <c r="I11" s="108"/>
      <c r="J11" s="108"/>
      <c r="K11" s="109"/>
      <c r="L11" s="122" t="s">
        <v>10</v>
      </c>
      <c r="M11" s="123"/>
      <c r="N11" s="123"/>
      <c r="O11" s="123"/>
      <c r="P11" s="123"/>
      <c r="Q11" s="110" t="s">
        <v>11</v>
      </c>
      <c r="R11" s="111"/>
      <c r="S11" s="111"/>
      <c r="T11" s="111"/>
      <c r="U11" s="112"/>
      <c r="V11" s="116" t="s">
        <v>12</v>
      </c>
      <c r="W11" s="117"/>
      <c r="X11" s="117"/>
      <c r="Y11" s="117"/>
      <c r="Z11" s="118"/>
      <c r="AA11" s="113" t="s">
        <v>13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14</v>
      </c>
      <c r="C12" s="33" t="s">
        <v>15</v>
      </c>
      <c r="D12" s="34" t="s">
        <v>16</v>
      </c>
      <c r="E12" s="35" t="s">
        <v>17</v>
      </c>
      <c r="F12" s="36" t="s">
        <v>18</v>
      </c>
      <c r="G12" s="37" t="s">
        <v>14</v>
      </c>
      <c r="H12" s="33" t="s">
        <v>15</v>
      </c>
      <c r="I12" s="34" t="s">
        <v>16</v>
      </c>
      <c r="J12" s="35" t="s">
        <v>19</v>
      </c>
      <c r="K12" s="36" t="s">
        <v>18</v>
      </c>
      <c r="L12" s="37" t="s">
        <v>14</v>
      </c>
      <c r="M12" s="33" t="s">
        <v>15</v>
      </c>
      <c r="N12" s="34" t="s">
        <v>16</v>
      </c>
      <c r="O12" s="35" t="s">
        <v>20</v>
      </c>
      <c r="P12" s="36" t="s">
        <v>18</v>
      </c>
      <c r="Q12" s="37" t="s">
        <v>14</v>
      </c>
      <c r="R12" s="33" t="s">
        <v>15</v>
      </c>
      <c r="S12" s="34" t="s">
        <v>21</v>
      </c>
      <c r="T12" s="35" t="s">
        <v>19</v>
      </c>
      <c r="U12" s="38" t="s">
        <v>18</v>
      </c>
      <c r="V12" s="32" t="s">
        <v>14</v>
      </c>
      <c r="W12" s="33" t="s">
        <v>15</v>
      </c>
      <c r="X12" s="34" t="s">
        <v>21</v>
      </c>
      <c r="Y12" s="35" t="s">
        <v>19</v>
      </c>
      <c r="Z12" s="36" t="s">
        <v>18</v>
      </c>
      <c r="AA12" s="32" t="s">
        <v>14</v>
      </c>
      <c r="AB12" s="33" t="s">
        <v>15</v>
      </c>
      <c r="AC12" s="34" t="s">
        <v>21</v>
      </c>
      <c r="AD12" s="35" t="s">
        <v>19</v>
      </c>
      <c r="AE12" s="36" t="s">
        <v>18</v>
      </c>
    </row>
    <row r="13" spans="1:31" s="40" customFormat="1" ht="36" customHeight="1" x14ac:dyDescent="0.25">
      <c r="A13" s="39" t="s">
        <v>22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0</v>
      </c>
      <c r="H13" s="20" t="str">
        <f t="shared" ref="H13:H21" si="2">IF(G13,G13/$G$25,"")</f>
        <v/>
      </c>
      <c r="I13" s="4">
        <v>0</v>
      </c>
      <c r="J13" s="5">
        <v>0</v>
      </c>
      <c r="K13" s="21" t="str">
        <f t="shared" ref="K13:K21" si="3">IF(J13,J13/$J$25,"")</f>
        <v/>
      </c>
      <c r="L13" s="1">
        <v>1</v>
      </c>
      <c r="M13" s="20">
        <f t="shared" ref="M13:M21" si="4">IF(L13,L13/$L$25,"")</f>
        <v>1.8518518518518517E-2</v>
      </c>
      <c r="N13" s="4">
        <v>82012</v>
      </c>
      <c r="O13" s="5">
        <v>99234.52</v>
      </c>
      <c r="P13" s="21">
        <f t="shared" ref="P13:P21" si="5">IF(O13,O13/$O$25,"")</f>
        <v>0.23968869858515479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1</v>
      </c>
      <c r="M14" s="20">
        <f t="shared" si="4"/>
        <v>1.8518518518518517E-2</v>
      </c>
      <c r="N14" s="6">
        <v>96568.75</v>
      </c>
      <c r="O14" s="7">
        <v>116848.18</v>
      </c>
      <c r="P14" s="21">
        <f t="shared" si="5"/>
        <v>0.28223231387871789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3</v>
      </c>
      <c r="H15" s="20">
        <f t="shared" si="2"/>
        <v>6.6666666666666666E-2</v>
      </c>
      <c r="I15" s="6">
        <v>4951.07</v>
      </c>
      <c r="J15" s="7">
        <v>5990.79</v>
      </c>
      <c r="K15" s="21">
        <f t="shared" si="3"/>
        <v>6.0311328507519642E-2</v>
      </c>
      <c r="L15" s="2">
        <v>3</v>
      </c>
      <c r="M15" s="20">
        <f t="shared" si="4"/>
        <v>5.5555555555555552E-2</v>
      </c>
      <c r="N15" s="6">
        <v>64290</v>
      </c>
      <c r="O15" s="7">
        <v>77790.899999999994</v>
      </c>
      <c r="P15" s="21">
        <f t="shared" si="5"/>
        <v>0.18789428903135638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27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2.2222222222222223E-2</v>
      </c>
      <c r="I18" s="65">
        <v>4416</v>
      </c>
      <c r="J18" s="66">
        <v>5343.36</v>
      </c>
      <c r="K18" s="63">
        <f t="shared" si="3"/>
        <v>5.3793429630138952E-2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4.4444444444444446E-2</v>
      </c>
      <c r="I19" s="6">
        <v>704</v>
      </c>
      <c r="J19" s="7">
        <v>851.84</v>
      </c>
      <c r="K19" s="21">
        <f t="shared" si="3"/>
        <v>8.5757641439351967E-3</v>
      </c>
      <c r="L19" s="2">
        <v>1</v>
      </c>
      <c r="M19" s="20">
        <f t="shared" si="4"/>
        <v>1.8518518518518517E-2</v>
      </c>
      <c r="N19" s="6">
        <v>8610</v>
      </c>
      <c r="O19" s="7">
        <v>10418.1</v>
      </c>
      <c r="P19" s="21">
        <f t="shared" si="5"/>
        <v>2.5163630868875075E-2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1</v>
      </c>
      <c r="C20" s="62">
        <f t="shared" si="0"/>
        <v>1</v>
      </c>
      <c r="D20" s="65">
        <v>3749</v>
      </c>
      <c r="E20" s="66">
        <v>4536.29</v>
      </c>
      <c r="F20" s="21">
        <f t="shared" si="1"/>
        <v>1</v>
      </c>
      <c r="G20" s="64">
        <v>39</v>
      </c>
      <c r="H20" s="62">
        <f t="shared" si="2"/>
        <v>0.8666666666666667</v>
      </c>
      <c r="I20" s="65">
        <v>73332.960000000006</v>
      </c>
      <c r="J20" s="66">
        <v>87145.1</v>
      </c>
      <c r="K20" s="21">
        <f t="shared" si="3"/>
        <v>0.87731947771840613</v>
      </c>
      <c r="L20" s="64">
        <v>48</v>
      </c>
      <c r="M20" s="62">
        <f t="shared" si="4"/>
        <v>0.88888888888888884</v>
      </c>
      <c r="N20" s="65">
        <v>91131.46</v>
      </c>
      <c r="O20" s="66">
        <v>109722.48</v>
      </c>
      <c r="P20" s="63">
        <f t="shared" si="5"/>
        <v>0.265021067635896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44" t="s">
        <v>48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31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32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33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34</v>
      </c>
      <c r="B25" s="16">
        <f t="shared" ref="B25:AE25" si="32">SUM(B13:B24)</f>
        <v>1</v>
      </c>
      <c r="C25" s="17">
        <f t="shared" si="32"/>
        <v>1</v>
      </c>
      <c r="D25" s="18">
        <f t="shared" si="32"/>
        <v>3749</v>
      </c>
      <c r="E25" s="18">
        <f t="shared" si="32"/>
        <v>4536.29</v>
      </c>
      <c r="F25" s="19">
        <f t="shared" si="32"/>
        <v>1</v>
      </c>
      <c r="G25" s="16">
        <f t="shared" si="32"/>
        <v>45</v>
      </c>
      <c r="H25" s="17">
        <f t="shared" si="32"/>
        <v>1</v>
      </c>
      <c r="I25" s="18">
        <f t="shared" si="32"/>
        <v>83404.03</v>
      </c>
      <c r="J25" s="18">
        <f t="shared" si="32"/>
        <v>99331.090000000011</v>
      </c>
      <c r="K25" s="19">
        <f t="shared" si="32"/>
        <v>0.99999999999999989</v>
      </c>
      <c r="L25" s="16">
        <f t="shared" si="32"/>
        <v>54</v>
      </c>
      <c r="M25" s="17">
        <f t="shared" si="32"/>
        <v>1</v>
      </c>
      <c r="N25" s="18">
        <f t="shared" si="32"/>
        <v>342612.21</v>
      </c>
      <c r="O25" s="18">
        <f t="shared" si="32"/>
        <v>414014.17999999993</v>
      </c>
      <c r="P25" s="19">
        <f t="shared" si="32"/>
        <v>1.0000000000000002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37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7</v>
      </c>
      <c r="B31" s="124" t="s">
        <v>38</v>
      </c>
      <c r="C31" s="125"/>
      <c r="D31" s="125"/>
      <c r="E31" s="125"/>
      <c r="F31" s="126"/>
      <c r="G31" s="24"/>
      <c r="J31" s="130" t="s">
        <v>39</v>
      </c>
      <c r="K31" s="131"/>
      <c r="L31" s="124" t="s">
        <v>40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27"/>
      <c r="C32" s="128"/>
      <c r="D32" s="128"/>
      <c r="E32" s="128"/>
      <c r="F32" s="129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41</v>
      </c>
      <c r="C33" s="33" t="s">
        <v>15</v>
      </c>
      <c r="D33" s="34" t="s">
        <v>42</v>
      </c>
      <c r="E33" s="35" t="s">
        <v>43</v>
      </c>
      <c r="F33" s="53" t="s">
        <v>44</v>
      </c>
      <c r="J33" s="134"/>
      <c r="K33" s="135"/>
      <c r="L33" s="52" t="s">
        <v>41</v>
      </c>
      <c r="M33" s="33" t="s">
        <v>15</v>
      </c>
      <c r="N33" s="34" t="s">
        <v>42</v>
      </c>
      <c r="O33" s="35" t="s">
        <v>43</v>
      </c>
      <c r="P33" s="53" t="s">
        <v>44</v>
      </c>
    </row>
    <row r="34" spans="1:33" s="24" customFormat="1" ht="30" customHeight="1" x14ac:dyDescent="0.3">
      <c r="A34" s="39" t="s">
        <v>22</v>
      </c>
      <c r="B34" s="9">
        <f t="shared" ref="B34:B45" si="33">B13+G13+L13+Q13+AA13+V13</f>
        <v>1</v>
      </c>
      <c r="C34" s="8">
        <f t="shared" ref="C34:C45" si="34">IF(B34,B34/$B$46,"")</f>
        <v>0.01</v>
      </c>
      <c r="D34" s="10">
        <f t="shared" ref="D34:D45" si="35">D13+I13+N13+S13+AC13+X13</f>
        <v>82012</v>
      </c>
      <c r="E34" s="11">
        <f t="shared" ref="E34:E45" si="36">E13+J13+O13+T13+AD13+Y13</f>
        <v>99234.52</v>
      </c>
      <c r="F34" s="21">
        <f t="shared" ref="F34:F42" si="37">IF(E34,E34/$E$46,"")</f>
        <v>0.19161624522796294</v>
      </c>
      <c r="J34" s="99" t="s">
        <v>8</v>
      </c>
      <c r="K34" s="100"/>
      <c r="L34" s="54">
        <f>B25</f>
        <v>1</v>
      </c>
      <c r="M34" s="8">
        <f t="shared" ref="M34:M39" si="38">IF(L34,L34/$L$40,"")</f>
        <v>0.01</v>
      </c>
      <c r="N34" s="55">
        <f>D25</f>
        <v>3749</v>
      </c>
      <c r="O34" s="55">
        <f>E25</f>
        <v>4536.29</v>
      </c>
      <c r="P34" s="56">
        <f t="shared" ref="P34:P39" si="39">IF(O34,O34/$O$40,"")</f>
        <v>8.7593194088625217E-3</v>
      </c>
    </row>
    <row r="35" spans="1:33" s="24" customFormat="1" ht="30" customHeight="1" x14ac:dyDescent="0.3">
      <c r="A35" s="41" t="s">
        <v>23</v>
      </c>
      <c r="B35" s="12">
        <f t="shared" si="33"/>
        <v>1</v>
      </c>
      <c r="C35" s="8">
        <f t="shared" si="34"/>
        <v>0.01</v>
      </c>
      <c r="D35" s="13">
        <f t="shared" si="35"/>
        <v>96568.75</v>
      </c>
      <c r="E35" s="14">
        <f t="shared" si="36"/>
        <v>116848.18</v>
      </c>
      <c r="F35" s="21">
        <f t="shared" si="37"/>
        <v>0.2256272264260577</v>
      </c>
      <c r="J35" s="95" t="s">
        <v>9</v>
      </c>
      <c r="K35" s="96"/>
      <c r="L35" s="57">
        <f>G25</f>
        <v>45</v>
      </c>
      <c r="M35" s="8">
        <f t="shared" si="38"/>
        <v>0.45</v>
      </c>
      <c r="N35" s="58">
        <f>I25</f>
        <v>83404.03</v>
      </c>
      <c r="O35" s="58">
        <f>J25</f>
        <v>99331.090000000011</v>
      </c>
      <c r="P35" s="56">
        <f t="shared" si="39"/>
        <v>0.19180271643578123</v>
      </c>
    </row>
    <row r="36" spans="1:33" ht="30" customHeight="1" x14ac:dyDescent="0.3">
      <c r="A36" s="41" t="s">
        <v>24</v>
      </c>
      <c r="B36" s="12">
        <f t="shared" si="33"/>
        <v>6</v>
      </c>
      <c r="C36" s="8">
        <f t="shared" si="34"/>
        <v>0.06</v>
      </c>
      <c r="D36" s="13">
        <f t="shared" si="35"/>
        <v>69241.070000000007</v>
      </c>
      <c r="E36" s="14">
        <f t="shared" si="36"/>
        <v>83781.689999999988</v>
      </c>
      <c r="F36" s="21">
        <f t="shared" si="37"/>
        <v>0.16177770453923865</v>
      </c>
      <c r="G36" s="24"/>
      <c r="J36" s="95" t="s">
        <v>10</v>
      </c>
      <c r="K36" s="96"/>
      <c r="L36" s="57">
        <f>L25</f>
        <v>54</v>
      </c>
      <c r="M36" s="8">
        <f t="shared" si="38"/>
        <v>0.54</v>
      </c>
      <c r="N36" s="58">
        <f>N25</f>
        <v>342612.21</v>
      </c>
      <c r="O36" s="58">
        <f>O25</f>
        <v>414014.17999999993</v>
      </c>
      <c r="P36" s="56">
        <f t="shared" si="39"/>
        <v>0.79943796415535628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25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95" t="s">
        <v>11</v>
      </c>
      <c r="K37" s="96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26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95" t="s">
        <v>12</v>
      </c>
      <c r="K38" s="96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27</v>
      </c>
      <c r="B39" s="15">
        <f t="shared" si="33"/>
        <v>1</v>
      </c>
      <c r="C39" s="8">
        <f t="shared" si="34"/>
        <v>0.01</v>
      </c>
      <c r="D39" s="13">
        <f t="shared" si="35"/>
        <v>4416</v>
      </c>
      <c r="E39" s="22">
        <f t="shared" si="36"/>
        <v>5343.36</v>
      </c>
      <c r="F39" s="21">
        <f t="shared" si="37"/>
        <v>1.0317725929457693E-2</v>
      </c>
      <c r="G39" s="24"/>
      <c r="J39" s="95" t="s">
        <v>13</v>
      </c>
      <c r="K39" s="96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3</v>
      </c>
      <c r="C40" s="8">
        <f t="shared" si="34"/>
        <v>0.03</v>
      </c>
      <c r="D40" s="13">
        <f t="shared" si="35"/>
        <v>9314</v>
      </c>
      <c r="E40" s="14">
        <f t="shared" si="36"/>
        <v>11269.94</v>
      </c>
      <c r="F40" s="21">
        <f t="shared" si="37"/>
        <v>2.1761616690889711E-2</v>
      </c>
      <c r="G40" s="24"/>
      <c r="J40" s="97" t="s">
        <v>34</v>
      </c>
      <c r="K40" s="98"/>
      <c r="L40" s="79">
        <f>SUM(L34:L39)</f>
        <v>100</v>
      </c>
      <c r="M40" s="17">
        <f>SUM(M34:M39)</f>
        <v>1</v>
      </c>
      <c r="N40" s="80">
        <f>SUM(N34:N39)</f>
        <v>429765.24</v>
      </c>
      <c r="O40" s="81">
        <f>SUM(O34:O39)</f>
        <v>517881.55999999994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88</v>
      </c>
      <c r="C41" s="8">
        <f t="shared" si="34"/>
        <v>0.88</v>
      </c>
      <c r="D41" s="13">
        <f t="shared" si="35"/>
        <v>168213.42</v>
      </c>
      <c r="E41" s="14">
        <f t="shared" si="36"/>
        <v>201403.87</v>
      </c>
      <c r="F41" s="21">
        <f t="shared" si="37"/>
        <v>0.38889948118639328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49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31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32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33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34</v>
      </c>
      <c r="B46" s="16">
        <f>SUM(B34:B45)</f>
        <v>100</v>
      </c>
      <c r="C46" s="17">
        <f>SUM(C34:C45)</f>
        <v>1</v>
      </c>
      <c r="D46" s="18">
        <f>SUM(D34:D45)</f>
        <v>429765.24</v>
      </c>
      <c r="E46" s="18">
        <f>SUM(E34:E45)</f>
        <v>517881.56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4" zoomScale="80" zoomScaleNormal="80" workbookViewId="0">
      <selection activeCell="E20" sqref="E20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0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50</v>
      </c>
      <c r="B7" s="30" t="s">
        <v>51</v>
      </c>
      <c r="C7" s="31"/>
      <c r="D7" s="31"/>
      <c r="E7" s="31"/>
      <c r="F7" s="31"/>
      <c r="H7" s="69"/>
      <c r="I7" s="84" t="s">
        <v>3</v>
      </c>
      <c r="J7" s="85">
        <v>45602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87" t="str">
        <f>'CONTRACTACIO 1r TR 2024'!B8</f>
        <v>Informació i Comunicació de Barcelona SA (ICB)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7</v>
      </c>
      <c r="B11" s="104" t="s">
        <v>8</v>
      </c>
      <c r="C11" s="105"/>
      <c r="D11" s="105"/>
      <c r="E11" s="105"/>
      <c r="F11" s="106"/>
      <c r="G11" s="107" t="s">
        <v>9</v>
      </c>
      <c r="H11" s="108"/>
      <c r="I11" s="108"/>
      <c r="J11" s="108"/>
      <c r="K11" s="109"/>
      <c r="L11" s="122" t="s">
        <v>10</v>
      </c>
      <c r="M11" s="123"/>
      <c r="N11" s="123"/>
      <c r="O11" s="123"/>
      <c r="P11" s="123"/>
      <c r="Q11" s="110" t="s">
        <v>11</v>
      </c>
      <c r="R11" s="111"/>
      <c r="S11" s="111"/>
      <c r="T11" s="111"/>
      <c r="U11" s="112"/>
      <c r="V11" s="116" t="s">
        <v>12</v>
      </c>
      <c r="W11" s="117"/>
      <c r="X11" s="117"/>
      <c r="Y11" s="117"/>
      <c r="Z11" s="118"/>
      <c r="AA11" s="113" t="s">
        <v>13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14</v>
      </c>
      <c r="C12" s="33" t="s">
        <v>15</v>
      </c>
      <c r="D12" s="34" t="s">
        <v>52</v>
      </c>
      <c r="E12" s="35" t="s">
        <v>17</v>
      </c>
      <c r="F12" s="36" t="s">
        <v>18</v>
      </c>
      <c r="G12" s="37" t="s">
        <v>14</v>
      </c>
      <c r="H12" s="33" t="s">
        <v>15</v>
      </c>
      <c r="I12" s="34" t="s">
        <v>16</v>
      </c>
      <c r="J12" s="35" t="s">
        <v>19</v>
      </c>
      <c r="K12" s="36" t="s">
        <v>18</v>
      </c>
      <c r="L12" s="37" t="s">
        <v>14</v>
      </c>
      <c r="M12" s="33" t="s">
        <v>15</v>
      </c>
      <c r="N12" s="34" t="s">
        <v>16</v>
      </c>
      <c r="O12" s="35" t="s">
        <v>20</v>
      </c>
      <c r="P12" s="36" t="s">
        <v>18</v>
      </c>
      <c r="Q12" s="37" t="s">
        <v>14</v>
      </c>
      <c r="R12" s="33" t="s">
        <v>15</v>
      </c>
      <c r="S12" s="34" t="s">
        <v>21</v>
      </c>
      <c r="T12" s="35" t="s">
        <v>19</v>
      </c>
      <c r="U12" s="38" t="s">
        <v>18</v>
      </c>
      <c r="V12" s="32" t="s">
        <v>14</v>
      </c>
      <c r="W12" s="33" t="s">
        <v>15</v>
      </c>
      <c r="X12" s="34" t="s">
        <v>21</v>
      </c>
      <c r="Y12" s="35" t="s">
        <v>19</v>
      </c>
      <c r="Z12" s="36" t="s">
        <v>18</v>
      </c>
      <c r="AA12" s="32" t="s">
        <v>14</v>
      </c>
      <c r="AB12" s="33" t="s">
        <v>15</v>
      </c>
      <c r="AC12" s="34" t="s">
        <v>21</v>
      </c>
      <c r="AD12" s="35" t="s">
        <v>19</v>
      </c>
      <c r="AE12" s="36" t="s">
        <v>18</v>
      </c>
    </row>
    <row r="13" spans="1:31" s="40" customFormat="1" ht="36" customHeight="1" x14ac:dyDescent="0.25">
      <c r="A13" s="39" t="s">
        <v>22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2</v>
      </c>
      <c r="M14" s="20">
        <f t="shared" si="4"/>
        <v>3.3898305084745763E-2</v>
      </c>
      <c r="N14" s="6">
        <v>102997</v>
      </c>
      <c r="O14" s="7">
        <v>124627.37</v>
      </c>
      <c r="P14" s="21">
        <f t="shared" si="5"/>
        <v>0.36242367945937098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>
        <v>2</v>
      </c>
      <c r="M15" s="20">
        <f t="shared" si="4"/>
        <v>3.3898305084745763E-2</v>
      </c>
      <c r="N15" s="6">
        <v>96588.92</v>
      </c>
      <c r="O15" s="7">
        <v>116872.59</v>
      </c>
      <c r="P15" s="21">
        <f t="shared" si="5"/>
        <v>0.33987232576396731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27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1.6949152542372881E-2</v>
      </c>
      <c r="N19" s="6">
        <v>1536</v>
      </c>
      <c r="O19" s="7">
        <v>1858.56</v>
      </c>
      <c r="P19" s="21">
        <f t="shared" si="5"/>
        <v>5.4048011580121492E-3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1</v>
      </c>
      <c r="C20" s="62">
        <f t="shared" si="0"/>
        <v>1</v>
      </c>
      <c r="D20" s="65">
        <v>1743.75</v>
      </c>
      <c r="E20" s="66">
        <f>D20*1.21</f>
        <v>2109.9375</v>
      </c>
      <c r="F20" s="21">
        <f t="shared" si="1"/>
        <v>1</v>
      </c>
      <c r="G20" s="64">
        <v>31</v>
      </c>
      <c r="H20" s="62">
        <f t="shared" si="2"/>
        <v>1</v>
      </c>
      <c r="I20" s="65">
        <v>68174.8</v>
      </c>
      <c r="J20" s="66">
        <v>81721.5</v>
      </c>
      <c r="K20" s="63">
        <f t="shared" si="3"/>
        <v>1</v>
      </c>
      <c r="L20" s="64">
        <v>54</v>
      </c>
      <c r="M20" s="62">
        <f t="shared" si="4"/>
        <v>0.9152542372881356</v>
      </c>
      <c r="N20" s="65">
        <v>83374.97</v>
      </c>
      <c r="O20" s="66">
        <v>100513.52</v>
      </c>
      <c r="P20" s="63">
        <f t="shared" si="5"/>
        <v>0.29229919361864959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44" t="s">
        <v>53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31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32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33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34</v>
      </c>
      <c r="B25" s="16">
        <f t="shared" ref="B25:AE25" si="22">SUM(B13:B24)</f>
        <v>1</v>
      </c>
      <c r="C25" s="17">
        <f t="shared" si="22"/>
        <v>1</v>
      </c>
      <c r="D25" s="18">
        <f t="shared" si="22"/>
        <v>1743.75</v>
      </c>
      <c r="E25" s="18">
        <f t="shared" si="22"/>
        <v>2109.9375</v>
      </c>
      <c r="F25" s="19">
        <f t="shared" si="22"/>
        <v>1</v>
      </c>
      <c r="G25" s="16">
        <f t="shared" si="22"/>
        <v>31</v>
      </c>
      <c r="H25" s="17">
        <f t="shared" si="22"/>
        <v>1</v>
      </c>
      <c r="I25" s="18">
        <f t="shared" si="22"/>
        <v>68174.8</v>
      </c>
      <c r="J25" s="18">
        <f t="shared" si="22"/>
        <v>81721.5</v>
      </c>
      <c r="K25" s="19">
        <f t="shared" si="22"/>
        <v>1</v>
      </c>
      <c r="L25" s="16">
        <f t="shared" si="22"/>
        <v>59</v>
      </c>
      <c r="M25" s="17">
        <f t="shared" si="22"/>
        <v>1</v>
      </c>
      <c r="N25" s="18">
        <f t="shared" si="22"/>
        <v>284496.89</v>
      </c>
      <c r="O25" s="18">
        <f t="shared" si="22"/>
        <v>343872.04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37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7</v>
      </c>
      <c r="B31" s="124" t="s">
        <v>38</v>
      </c>
      <c r="C31" s="125"/>
      <c r="D31" s="125"/>
      <c r="E31" s="125"/>
      <c r="F31" s="126"/>
      <c r="G31" s="24"/>
      <c r="J31" s="130" t="s">
        <v>39</v>
      </c>
      <c r="K31" s="131"/>
      <c r="L31" s="124" t="s">
        <v>40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41</v>
      </c>
      <c r="C33" s="33" t="s">
        <v>15</v>
      </c>
      <c r="D33" s="34" t="s">
        <v>42</v>
      </c>
      <c r="E33" s="35" t="s">
        <v>43</v>
      </c>
      <c r="F33" s="53" t="s">
        <v>44</v>
      </c>
      <c r="J33" s="134"/>
      <c r="K33" s="135"/>
      <c r="L33" s="52" t="s">
        <v>41</v>
      </c>
      <c r="M33" s="33" t="s">
        <v>15</v>
      </c>
      <c r="N33" s="34" t="s">
        <v>42</v>
      </c>
      <c r="O33" s="35" t="s">
        <v>43</v>
      </c>
      <c r="P33" s="53" t="s">
        <v>44</v>
      </c>
    </row>
    <row r="34" spans="1:33" s="24" customFormat="1" ht="30" customHeight="1" x14ac:dyDescent="0.25">
      <c r="A34" s="39" t="s">
        <v>22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99" t="s">
        <v>8</v>
      </c>
      <c r="K34" s="100"/>
      <c r="L34" s="54">
        <f>B25</f>
        <v>1</v>
      </c>
      <c r="M34" s="8">
        <f>IF(L34,L34/$L$40,"")</f>
        <v>1.098901098901099E-2</v>
      </c>
      <c r="N34" s="55">
        <f>D25</f>
        <v>1743.75</v>
      </c>
      <c r="O34" s="55">
        <f>E25</f>
        <v>2109.9375</v>
      </c>
      <c r="P34" s="56">
        <f>IF(O34,O34/$O$40,"")</f>
        <v>4.9331782671792751E-3</v>
      </c>
    </row>
    <row r="35" spans="1:33" s="24" customFormat="1" ht="30" customHeight="1" x14ac:dyDescent="0.25">
      <c r="A35" s="41" t="s">
        <v>23</v>
      </c>
      <c r="B35" s="12">
        <f t="shared" si="23"/>
        <v>2</v>
      </c>
      <c r="C35" s="8">
        <f t="shared" si="24"/>
        <v>2.197802197802198E-2</v>
      </c>
      <c r="D35" s="13">
        <f t="shared" si="25"/>
        <v>102997</v>
      </c>
      <c r="E35" s="14">
        <f t="shared" si="26"/>
        <v>124627.37</v>
      </c>
      <c r="F35" s="21">
        <f t="shared" si="27"/>
        <v>0.29138731985175403</v>
      </c>
      <c r="J35" s="95" t="s">
        <v>9</v>
      </c>
      <c r="K35" s="96"/>
      <c r="L35" s="57">
        <f>G25</f>
        <v>31</v>
      </c>
      <c r="M35" s="8">
        <f>IF(L35,L35/$L$40,"")</f>
        <v>0.34065934065934067</v>
      </c>
      <c r="N35" s="58">
        <f>I25</f>
        <v>68174.8</v>
      </c>
      <c r="O35" s="58">
        <f>J25</f>
        <v>81721.5</v>
      </c>
      <c r="P35" s="56">
        <f>IF(O35,O35/$O$40,"")</f>
        <v>0.1910704595568784</v>
      </c>
    </row>
    <row r="36" spans="1:33" ht="30" customHeight="1" x14ac:dyDescent="0.25">
      <c r="A36" s="41" t="s">
        <v>24</v>
      </c>
      <c r="B36" s="12">
        <f t="shared" si="23"/>
        <v>2</v>
      </c>
      <c r="C36" s="8">
        <f t="shared" si="24"/>
        <v>2.197802197802198E-2</v>
      </c>
      <c r="D36" s="13">
        <f t="shared" si="25"/>
        <v>96588.92</v>
      </c>
      <c r="E36" s="14">
        <f t="shared" si="26"/>
        <v>116872.59</v>
      </c>
      <c r="F36" s="21">
        <f t="shared" si="27"/>
        <v>0.27325611351850648</v>
      </c>
      <c r="G36" s="24"/>
      <c r="J36" s="95" t="s">
        <v>10</v>
      </c>
      <c r="K36" s="96"/>
      <c r="L36" s="57">
        <f>L25</f>
        <v>59</v>
      </c>
      <c r="M36" s="8">
        <f>IF(L36,L36/$L$40,"")</f>
        <v>0.64835164835164838</v>
      </c>
      <c r="N36" s="58">
        <f>N25</f>
        <v>284496.89</v>
      </c>
      <c r="O36" s="58">
        <f>O25</f>
        <v>343872.04</v>
      </c>
      <c r="P36" s="56">
        <f>IF(O36,O36/$O$40,"")</f>
        <v>0.80399636217594228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25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5" t="s">
        <v>11</v>
      </c>
      <c r="K37" s="96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26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95" t="s">
        <v>12</v>
      </c>
      <c r="K38" s="96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5" t="s">
        <v>13</v>
      </c>
      <c r="K39" s="96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23"/>
        <v>1</v>
      </c>
      <c r="C40" s="8">
        <f t="shared" si="24"/>
        <v>1.098901098901099E-2</v>
      </c>
      <c r="D40" s="13">
        <f t="shared" si="25"/>
        <v>1536</v>
      </c>
      <c r="E40" s="14">
        <f t="shared" si="26"/>
        <v>1858.56</v>
      </c>
      <c r="F40" s="21">
        <f t="shared" si="27"/>
        <v>4.3454404693260874E-3</v>
      </c>
      <c r="G40" s="24"/>
      <c r="J40" s="97" t="s">
        <v>34</v>
      </c>
      <c r="K40" s="98"/>
      <c r="L40" s="79">
        <f>SUM(L34:L39)</f>
        <v>91</v>
      </c>
      <c r="M40" s="17">
        <f>SUM(M34:M39)</f>
        <v>1</v>
      </c>
      <c r="N40" s="80">
        <f>SUM(N34:N39)</f>
        <v>354415.44</v>
      </c>
      <c r="O40" s="81">
        <f>SUM(O34:O39)</f>
        <v>427703.47749999998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23"/>
        <v>86</v>
      </c>
      <c r="C41" s="8">
        <f t="shared" si="24"/>
        <v>0.94505494505494503</v>
      </c>
      <c r="D41" s="13">
        <f t="shared" si="25"/>
        <v>153293.52000000002</v>
      </c>
      <c r="E41" s="14">
        <f t="shared" si="26"/>
        <v>184344.95750000002</v>
      </c>
      <c r="F41" s="21">
        <f t="shared" si="27"/>
        <v>0.43101112616041332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49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31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32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33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34</v>
      </c>
      <c r="B46" s="16">
        <f>SUM(B34:B45)</f>
        <v>91</v>
      </c>
      <c r="C46" s="17">
        <f>SUM(C34:C45)</f>
        <v>1</v>
      </c>
      <c r="D46" s="18">
        <f>SUM(D34:D45)</f>
        <v>354415.44</v>
      </c>
      <c r="E46" s="18">
        <f>SUM(E34:E45)</f>
        <v>427703.47750000004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ht="15" x14ac:dyDescent="0.25">
      <c r="B49" s="25"/>
      <c r="H49" s="25"/>
      <c r="N49" s="25"/>
    </row>
    <row r="50" spans="2:14" s="24" customFormat="1" ht="15" x14ac:dyDescent="0.25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0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54</v>
      </c>
      <c r="B7" s="30" t="s">
        <v>55</v>
      </c>
      <c r="C7" s="31"/>
      <c r="D7" s="31"/>
      <c r="E7" s="31"/>
      <c r="F7" s="31"/>
      <c r="H7" s="69"/>
      <c r="I7" s="84" t="s">
        <v>3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87" t="str">
        <f>'CONTRACTACIO 1r TR 2024'!B8</f>
        <v>Informació i Comunicació de Barcelona SA (ICB)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7</v>
      </c>
      <c r="B11" s="104" t="s">
        <v>8</v>
      </c>
      <c r="C11" s="105"/>
      <c r="D11" s="105"/>
      <c r="E11" s="105"/>
      <c r="F11" s="106"/>
      <c r="G11" s="107" t="s">
        <v>9</v>
      </c>
      <c r="H11" s="108"/>
      <c r="I11" s="108"/>
      <c r="J11" s="108"/>
      <c r="K11" s="109"/>
      <c r="L11" s="122" t="s">
        <v>10</v>
      </c>
      <c r="M11" s="123"/>
      <c r="N11" s="123"/>
      <c r="O11" s="123"/>
      <c r="P11" s="123"/>
      <c r="Q11" s="110" t="s">
        <v>11</v>
      </c>
      <c r="R11" s="111"/>
      <c r="S11" s="111"/>
      <c r="T11" s="111"/>
      <c r="U11" s="112"/>
      <c r="V11" s="116" t="s">
        <v>12</v>
      </c>
      <c r="W11" s="117"/>
      <c r="X11" s="117"/>
      <c r="Y11" s="117"/>
      <c r="Z11" s="118"/>
      <c r="AA11" s="113" t="s">
        <v>13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14</v>
      </c>
      <c r="C12" s="33" t="s">
        <v>15</v>
      </c>
      <c r="D12" s="34" t="s">
        <v>56</v>
      </c>
      <c r="E12" s="35" t="s">
        <v>17</v>
      </c>
      <c r="F12" s="36" t="s">
        <v>18</v>
      </c>
      <c r="G12" s="37" t="s">
        <v>14</v>
      </c>
      <c r="H12" s="33" t="s">
        <v>15</v>
      </c>
      <c r="I12" s="34" t="s">
        <v>16</v>
      </c>
      <c r="J12" s="35" t="s">
        <v>19</v>
      </c>
      <c r="K12" s="36" t="s">
        <v>18</v>
      </c>
      <c r="L12" s="37" t="s">
        <v>14</v>
      </c>
      <c r="M12" s="33" t="s">
        <v>15</v>
      </c>
      <c r="N12" s="34" t="s">
        <v>16</v>
      </c>
      <c r="O12" s="35" t="s">
        <v>20</v>
      </c>
      <c r="P12" s="36" t="s">
        <v>18</v>
      </c>
      <c r="Q12" s="37" t="s">
        <v>14</v>
      </c>
      <c r="R12" s="33" t="s">
        <v>15</v>
      </c>
      <c r="S12" s="34" t="s">
        <v>21</v>
      </c>
      <c r="T12" s="35" t="s">
        <v>19</v>
      </c>
      <c r="U12" s="38" t="s">
        <v>18</v>
      </c>
      <c r="V12" s="32" t="s">
        <v>14</v>
      </c>
      <c r="W12" s="33" t="s">
        <v>15</v>
      </c>
      <c r="X12" s="34" t="s">
        <v>21</v>
      </c>
      <c r="Y12" s="35" t="s">
        <v>19</v>
      </c>
      <c r="Z12" s="36" t="s">
        <v>18</v>
      </c>
      <c r="AA12" s="32" t="s">
        <v>14</v>
      </c>
      <c r="AB12" s="33" t="s">
        <v>15</v>
      </c>
      <c r="AC12" s="34" t="s">
        <v>21</v>
      </c>
      <c r="AD12" s="35" t="s">
        <v>19</v>
      </c>
      <c r="AE12" s="36" t="s">
        <v>18</v>
      </c>
    </row>
    <row r="13" spans="1:31" s="40" customFormat="1" ht="36" customHeight="1" x14ac:dyDescent="0.25">
      <c r="A13" s="39" t="s">
        <v>22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23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24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25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26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27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25">
      <c r="A21" s="44" t="s">
        <v>48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25">
      <c r="A22" s="76" t="s">
        <v>31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32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33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">
      <c r="A25" s="78" t="s">
        <v>34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37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7</v>
      </c>
      <c r="B31" s="124" t="s">
        <v>38</v>
      </c>
      <c r="C31" s="125"/>
      <c r="D31" s="125"/>
      <c r="E31" s="125"/>
      <c r="F31" s="126"/>
      <c r="G31" s="24"/>
      <c r="J31" s="130" t="s">
        <v>39</v>
      </c>
      <c r="K31" s="131"/>
      <c r="L31" s="124" t="s">
        <v>40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41</v>
      </c>
      <c r="C33" s="33" t="s">
        <v>15</v>
      </c>
      <c r="D33" s="34" t="s">
        <v>42</v>
      </c>
      <c r="E33" s="35" t="s">
        <v>43</v>
      </c>
      <c r="F33" s="53" t="s">
        <v>44</v>
      </c>
      <c r="J33" s="134"/>
      <c r="K33" s="135"/>
      <c r="L33" s="52" t="s">
        <v>41</v>
      </c>
      <c r="M33" s="33" t="s">
        <v>15</v>
      </c>
      <c r="N33" s="34" t="s">
        <v>42</v>
      </c>
      <c r="O33" s="35" t="s">
        <v>43</v>
      </c>
      <c r="P33" s="53" t="s">
        <v>44</v>
      </c>
    </row>
    <row r="34" spans="1:33" s="24" customFormat="1" ht="30" customHeight="1" x14ac:dyDescent="0.3">
      <c r="A34" s="39" t="s">
        <v>22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99" t="s">
        <v>8</v>
      </c>
      <c r="K34" s="100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23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95" t="s">
        <v>9</v>
      </c>
      <c r="K35" s="96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24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95" t="s">
        <v>10</v>
      </c>
      <c r="K36" s="96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25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95" t="s">
        <v>11</v>
      </c>
      <c r="K37" s="96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26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95" t="s">
        <v>12</v>
      </c>
      <c r="K38" s="96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27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95" t="s">
        <v>13</v>
      </c>
      <c r="K39" s="96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97" t="s">
        <v>34</v>
      </c>
      <c r="K40" s="98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49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31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32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33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34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57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58</v>
      </c>
      <c r="B7" s="30" t="s">
        <v>59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4</v>
      </c>
      <c r="B8" s="87" t="str">
        <f>'CONTRACTACIO 1r TR 2024'!B8</f>
        <v>Informació i Comunicació de Barcelona SA (ICB)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45" t="s">
        <v>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7"/>
    </row>
    <row r="11" spans="1:31" ht="30" customHeight="1" thickBot="1" x14ac:dyDescent="0.35">
      <c r="A11" s="148" t="s">
        <v>7</v>
      </c>
      <c r="B11" s="104" t="s">
        <v>8</v>
      </c>
      <c r="C11" s="105"/>
      <c r="D11" s="105"/>
      <c r="E11" s="105"/>
      <c r="F11" s="106"/>
      <c r="G11" s="107" t="s">
        <v>9</v>
      </c>
      <c r="H11" s="108"/>
      <c r="I11" s="108"/>
      <c r="J11" s="108"/>
      <c r="K11" s="109"/>
      <c r="L11" s="122" t="s">
        <v>10</v>
      </c>
      <c r="M11" s="123"/>
      <c r="N11" s="123"/>
      <c r="O11" s="123"/>
      <c r="P11" s="123"/>
      <c r="Q11" s="110" t="s">
        <v>11</v>
      </c>
      <c r="R11" s="111"/>
      <c r="S11" s="111"/>
      <c r="T11" s="111"/>
      <c r="U11" s="112"/>
      <c r="V11" s="113" t="s">
        <v>13</v>
      </c>
      <c r="W11" s="114"/>
      <c r="X11" s="114"/>
      <c r="Y11" s="114"/>
      <c r="Z11" s="115"/>
      <c r="AA11" s="116" t="s">
        <v>12</v>
      </c>
      <c r="AB11" s="117"/>
      <c r="AC11" s="117"/>
      <c r="AD11" s="117"/>
      <c r="AE11" s="118"/>
    </row>
    <row r="12" spans="1:31" ht="39" customHeight="1" thickBot="1" x14ac:dyDescent="0.35">
      <c r="A12" s="149"/>
      <c r="B12" s="32" t="s">
        <v>14</v>
      </c>
      <c r="C12" s="33" t="s">
        <v>15</v>
      </c>
      <c r="D12" s="34" t="s">
        <v>60</v>
      </c>
      <c r="E12" s="35" t="s">
        <v>61</v>
      </c>
      <c r="F12" s="36" t="s">
        <v>18</v>
      </c>
      <c r="G12" s="37" t="s">
        <v>14</v>
      </c>
      <c r="H12" s="33" t="s">
        <v>15</v>
      </c>
      <c r="I12" s="34" t="s">
        <v>60</v>
      </c>
      <c r="J12" s="35" t="s">
        <v>61</v>
      </c>
      <c r="K12" s="36" t="s">
        <v>18</v>
      </c>
      <c r="L12" s="37" t="s">
        <v>14</v>
      </c>
      <c r="M12" s="33" t="s">
        <v>15</v>
      </c>
      <c r="N12" s="34" t="s">
        <v>60</v>
      </c>
      <c r="O12" s="35" t="s">
        <v>61</v>
      </c>
      <c r="P12" s="36" t="s">
        <v>18</v>
      </c>
      <c r="Q12" s="37" t="s">
        <v>14</v>
      </c>
      <c r="R12" s="33" t="s">
        <v>15</v>
      </c>
      <c r="S12" s="34" t="s">
        <v>60</v>
      </c>
      <c r="T12" s="35" t="s">
        <v>61</v>
      </c>
      <c r="U12" s="38" t="s">
        <v>18</v>
      </c>
      <c r="V12" s="32" t="s">
        <v>14</v>
      </c>
      <c r="W12" s="33" t="s">
        <v>15</v>
      </c>
      <c r="X12" s="34" t="s">
        <v>60</v>
      </c>
      <c r="Y12" s="35" t="s">
        <v>61</v>
      </c>
      <c r="Z12" s="36" t="s">
        <v>18</v>
      </c>
      <c r="AA12" s="32" t="s">
        <v>14</v>
      </c>
      <c r="AB12" s="33" t="s">
        <v>15</v>
      </c>
      <c r="AC12" s="34" t="s">
        <v>60</v>
      </c>
      <c r="AD12" s="35" t="s">
        <v>61</v>
      </c>
      <c r="AE12" s="36" t="s">
        <v>18</v>
      </c>
    </row>
    <row r="13" spans="1:31" s="40" customFormat="1" ht="36" customHeight="1" x14ac:dyDescent="0.25">
      <c r="A13" s="39" t="s">
        <v>22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1</v>
      </c>
      <c r="H13" s="20">
        <f t="shared" ref="H13:H24" si="2">IF(G13,G13/$G$25,"")</f>
        <v>9.3457943925233638E-3</v>
      </c>
      <c r="I13" s="10">
        <f>'CONTRACTACIO 1r TR 2024'!I13+'CONTRACTACIO 2n TR 2024'!I13+'CONTRACTACIO 3r TR 2024'!I13+'CONTRACTACIO 4t TR 2024'!I13</f>
        <v>76000</v>
      </c>
      <c r="J13" s="10">
        <f>'CONTRACTACIO 1r TR 2024'!J13+'CONTRACTACIO 2n TR 2024'!J13+'CONTRACTACIO 3r TR 2024'!J13+'CONTRACTACIO 4t TR 2024'!J13</f>
        <v>91960</v>
      </c>
      <c r="K13" s="21">
        <f t="shared" ref="K13:K24" si="3">IF(J13,J13/$J$25,"")</f>
        <v>0.17118694073728144</v>
      </c>
      <c r="L13" s="9">
        <f>'CONTRACTACIO 1r TR 2024'!L13+'CONTRACTACIO 2n TR 2024'!L13+'CONTRACTACIO 3r TR 2024'!L13+'CONTRACTACIO 4t TR 2024'!L13</f>
        <v>3</v>
      </c>
      <c r="M13" s="20">
        <f t="shared" ref="M13:M24" si="4">IF(L13,L13/$L$25,"")</f>
        <v>1.7857142857142856E-2</v>
      </c>
      <c r="N13" s="10">
        <f>'CONTRACTACIO 1r TR 2024'!N13+'CONTRACTACIO 2n TR 2024'!N13+'CONTRACTACIO 3r TR 2024'!N13+'CONTRACTACIO 4t TR 2024'!N13</f>
        <v>261971.32</v>
      </c>
      <c r="O13" s="10">
        <f>'CONTRACTACIO 1r TR 2024'!O13+'CONTRACTACIO 2n TR 2024'!O13+'CONTRACTACIO 3r TR 2024'!O13+'CONTRACTACIO 4t TR 2024'!O13</f>
        <v>316985.28999999998</v>
      </c>
      <c r="P13" s="21">
        <f t="shared" ref="P13:P24" si="5">IF(O13,O13/$O$25,"")</f>
        <v>0.27812185963256064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23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3</v>
      </c>
      <c r="M14" s="20">
        <f t="shared" si="4"/>
        <v>1.7857142857142856E-2</v>
      </c>
      <c r="N14" s="13">
        <f>'CONTRACTACIO 1r TR 2024'!N14+'CONTRACTACIO 2n TR 2024'!N14+'CONTRACTACIO 3r TR 2024'!N14+'CONTRACTACIO 4t TR 2024'!N14</f>
        <v>199565.75</v>
      </c>
      <c r="O14" s="13">
        <f>'CONTRACTACIO 1r TR 2024'!O14+'CONTRACTACIO 2n TR 2024'!O14+'CONTRACTACIO 3r TR 2024'!O14+'CONTRACTACIO 4t TR 2024'!O14</f>
        <v>241475.55</v>
      </c>
      <c r="P14" s="21">
        <f t="shared" si="5"/>
        <v>0.21186986002345842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24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3</v>
      </c>
      <c r="H15" s="20">
        <f t="shared" si="2"/>
        <v>2.8037383177570093E-2</v>
      </c>
      <c r="I15" s="13">
        <f>'CONTRACTACIO 1r TR 2024'!I15+'CONTRACTACIO 2n TR 2024'!I15+'CONTRACTACIO 3r TR 2024'!I15+'CONTRACTACIO 4t TR 2024'!I15</f>
        <v>4951.07</v>
      </c>
      <c r="J15" s="13">
        <f>'CONTRACTACIO 1r TR 2024'!J15+'CONTRACTACIO 2n TR 2024'!J15+'CONTRACTACIO 3r TR 2024'!J15+'CONTRACTACIO 4t TR 2024'!J15</f>
        <v>5990.79</v>
      </c>
      <c r="K15" s="21">
        <f t="shared" si="3"/>
        <v>1.1152077128093718E-2</v>
      </c>
      <c r="L15" s="9">
        <f>'CONTRACTACIO 1r TR 2024'!L15+'CONTRACTACIO 2n TR 2024'!L15+'CONTRACTACIO 3r TR 2024'!L15+'CONTRACTACIO 4t TR 2024'!L15</f>
        <v>6</v>
      </c>
      <c r="M15" s="20">
        <f t="shared" si="4"/>
        <v>3.5714285714285712E-2</v>
      </c>
      <c r="N15" s="13">
        <f>'CONTRACTACIO 1r TR 2024'!N15+'CONTRACTACIO 2n TR 2024'!N15+'CONTRACTACIO 3r TR 2024'!N15+'CONTRACTACIO 4t TR 2024'!N15</f>
        <v>188759.19</v>
      </c>
      <c r="O15" s="13">
        <f>'CONTRACTACIO 1r TR 2024'!O15+'CONTRACTACIO 2n TR 2024'!O15+'CONTRACTACIO 3r TR 2024'!O15+'CONTRACTACIO 4t TR 2024'!O15</f>
        <v>228398.61</v>
      </c>
      <c r="P15" s="21">
        <f t="shared" si="5"/>
        <v>0.20039619551649213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25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26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27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4</v>
      </c>
      <c r="H18" s="20">
        <f t="shared" si="2"/>
        <v>3.7383177570093455E-2</v>
      </c>
      <c r="I18" s="13">
        <f>'CONTRACTACIO 1r TR 2024'!I18+'CONTRACTACIO 2n TR 2024'!I18+'CONTRACTACIO 3r TR 2024'!I18+'CONTRACTACIO 4t TR 2024'!I18</f>
        <v>169997.45</v>
      </c>
      <c r="J18" s="13">
        <f>'CONTRACTACIO 1r TR 2024'!J18+'CONTRACTACIO 2n TR 2024'!J18+'CONTRACTACIO 3r TR 2024'!J18+'CONTRACTACIO 4t TR 2024'!J18</f>
        <v>205696.90999999997</v>
      </c>
      <c r="K18" s="21">
        <f t="shared" si="3"/>
        <v>0.38291240476306992</v>
      </c>
      <c r="L18" s="9">
        <f>'CONTRACTACIO 1r TR 2024'!L18+'CONTRACTACIO 2n TR 2024'!L18+'CONTRACTACIO 3r TR 2024'!L18+'CONTRACTACIO 4t TR 2024'!L18</f>
        <v>1</v>
      </c>
      <c r="M18" s="20">
        <f t="shared" si="4"/>
        <v>5.9523809523809521E-3</v>
      </c>
      <c r="N18" s="13">
        <f>'CONTRACTACIO 1r TR 2024'!N18+'CONTRACTACIO 2n TR 2024'!N18+'CONTRACTACIO 3r TR 2024'!N18+'CONTRACTACIO 4t TR 2024'!N18</f>
        <v>28900</v>
      </c>
      <c r="O18" s="13">
        <f>'CONTRACTACIO 1r TR 2024'!O18+'CONTRACTACIO 2n TR 2024'!O18+'CONTRACTACIO 3r TR 2024'!O18+'CONTRACTACIO 4t TR 2024'!O18</f>
        <v>34969</v>
      </c>
      <c r="P18" s="21">
        <f t="shared" si="5"/>
        <v>3.0681686552366555E-2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3</v>
      </c>
      <c r="H19" s="20">
        <f t="shared" si="2"/>
        <v>2.8037383177570093E-2</v>
      </c>
      <c r="I19" s="13">
        <f>'CONTRACTACIO 1r TR 2024'!I19+'CONTRACTACIO 2n TR 2024'!I19+'CONTRACTACIO 3r TR 2024'!I19+'CONTRACTACIO 4t TR 2024'!I19</f>
        <v>12704.84</v>
      </c>
      <c r="J19" s="13">
        <f>'CONTRACTACIO 1r TR 2024'!J19+'CONTRACTACIO 2n TR 2024'!J19+'CONTRACTACIO 3r TR 2024'!J19+'CONTRACTACIO 4t TR 2024'!J19</f>
        <v>15372.86</v>
      </c>
      <c r="K19" s="21">
        <f t="shared" si="3"/>
        <v>2.8617147387804749E-2</v>
      </c>
      <c r="L19" s="9">
        <f>'CONTRACTACIO 1r TR 2024'!L19+'CONTRACTACIO 2n TR 2024'!L19+'CONTRACTACIO 3r TR 2024'!L19+'CONTRACTACIO 4t TR 2024'!L19</f>
        <v>2</v>
      </c>
      <c r="M19" s="20">
        <f t="shared" si="4"/>
        <v>1.1904761904761904E-2</v>
      </c>
      <c r="N19" s="13">
        <f>'CONTRACTACIO 1r TR 2024'!N19+'CONTRACTACIO 2n TR 2024'!N19+'CONTRACTACIO 3r TR 2024'!N19+'CONTRACTACIO 4t TR 2024'!N19</f>
        <v>10146</v>
      </c>
      <c r="O19" s="13">
        <f>'CONTRACTACIO 1r TR 2024'!O19+'CONTRACTACIO 2n TR 2024'!O19+'CONTRACTACIO 3r TR 2024'!O19+'CONTRACTACIO 4t TR 2024'!O19</f>
        <v>12276.66</v>
      </c>
      <c r="P19" s="21">
        <f t="shared" si="5"/>
        <v>1.0771501444993463E-2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3</v>
      </c>
      <c r="C20" s="20">
        <f t="shared" si="0"/>
        <v>1</v>
      </c>
      <c r="D20" s="13">
        <f>'CONTRACTACIO 1r TR 2024'!D20+'CONTRACTACIO 2n TR 2024'!D20+'CONTRACTACIO 3r TR 2024'!D20+'CONTRACTACIO 4t TR 2024'!D20</f>
        <v>24503.75</v>
      </c>
      <c r="E20" s="13">
        <f>'CONTRACTACIO 1r TR 2024'!E20+'CONTRACTACIO 2n TR 2024'!E20+'CONTRACTACIO 3r TR 2024'!E20+'CONTRACTACIO 4t TR 2024'!E20</f>
        <v>29649.537500000002</v>
      </c>
      <c r="F20" s="21">
        <f t="shared" si="1"/>
        <v>1</v>
      </c>
      <c r="G20" s="9">
        <f>'CONTRACTACIO 1r TR 2024'!G20+'CONTRACTACIO 2n TR 2024'!G20+'CONTRACTACIO 3r TR 2024'!G20+'CONTRACTACIO 4t TR 2024'!G20</f>
        <v>96</v>
      </c>
      <c r="H20" s="20">
        <f t="shared" si="2"/>
        <v>0.89719626168224298</v>
      </c>
      <c r="I20" s="13">
        <f>'CONTRACTACIO 1r TR 2024'!I20+'CONTRACTACIO 2n TR 2024'!I20+'CONTRACTACIO 3r TR 2024'!I20+'CONTRACTACIO 4t TR 2024'!I20</f>
        <v>182480.94</v>
      </c>
      <c r="J20" s="13">
        <f>'CONTRACTACIO 1r TR 2024'!J20+'CONTRACTACIO 2n TR 2024'!J20+'CONTRACTACIO 3r TR 2024'!J20+'CONTRACTACIO 4t TR 2024'!J20</f>
        <v>218169.95</v>
      </c>
      <c r="K20" s="21">
        <f t="shared" si="3"/>
        <v>0.40613142998375013</v>
      </c>
      <c r="L20" s="9">
        <f>'CONTRACTACIO 1r TR 2024'!L20+'CONTRACTACIO 2n TR 2024'!L20+'CONTRACTACIO 3r TR 2024'!L20+'CONTRACTACIO 4t TR 2024'!L20</f>
        <v>153</v>
      </c>
      <c r="M20" s="20">
        <f t="shared" si="4"/>
        <v>0.9107142857142857</v>
      </c>
      <c r="N20" s="13">
        <f>'CONTRACTACIO 1r TR 2024'!N20+'CONTRACTACIO 2n TR 2024'!N20+'CONTRACTACIO 3r TR 2024'!N20+'CONTRACTACIO 4t TR 2024'!N20</f>
        <v>253407.72</v>
      </c>
      <c r="O20" s="13">
        <f>'CONTRACTACIO 1r TR 2024'!O20+'CONTRACTACIO 2n TR 2024'!O20+'CONTRACTACIO 3r TR 2024'!O20+'CONTRACTACIO 4t TR 2024'!O20</f>
        <v>305630.15000000002</v>
      </c>
      <c r="P20" s="21">
        <f t="shared" si="5"/>
        <v>0.26815889683012878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48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25">
      <c r="A22" s="86" t="s">
        <v>31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32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33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34</v>
      </c>
      <c r="B25" s="16">
        <f t="shared" ref="B25:AE25" si="12">SUM(B13:B24)</f>
        <v>3</v>
      </c>
      <c r="C25" s="17">
        <f t="shared" si="12"/>
        <v>1</v>
      </c>
      <c r="D25" s="18">
        <f t="shared" si="12"/>
        <v>24503.75</v>
      </c>
      <c r="E25" s="18">
        <f t="shared" si="12"/>
        <v>29649.537500000002</v>
      </c>
      <c r="F25" s="19">
        <f t="shared" si="12"/>
        <v>1</v>
      </c>
      <c r="G25" s="16">
        <f t="shared" si="12"/>
        <v>107</v>
      </c>
      <c r="H25" s="17">
        <f t="shared" si="12"/>
        <v>1</v>
      </c>
      <c r="I25" s="18">
        <f t="shared" si="12"/>
        <v>446134.30000000005</v>
      </c>
      <c r="J25" s="18">
        <f t="shared" si="12"/>
        <v>537190.51</v>
      </c>
      <c r="K25" s="19">
        <f t="shared" si="12"/>
        <v>1</v>
      </c>
      <c r="L25" s="16">
        <f t="shared" si="12"/>
        <v>168</v>
      </c>
      <c r="M25" s="17">
        <f t="shared" si="12"/>
        <v>1</v>
      </c>
      <c r="N25" s="18">
        <f t="shared" si="12"/>
        <v>942749.98</v>
      </c>
      <c r="O25" s="18">
        <f t="shared" si="12"/>
        <v>1139735.26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37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50" t="s">
        <v>7</v>
      </c>
      <c r="B31" s="153" t="s">
        <v>38</v>
      </c>
      <c r="C31" s="154"/>
      <c r="D31" s="154"/>
      <c r="E31" s="154"/>
      <c r="F31" s="155"/>
      <c r="G31" s="24"/>
      <c r="H31" s="47"/>
      <c r="I31" s="47"/>
      <c r="J31" s="159" t="s">
        <v>39</v>
      </c>
      <c r="K31" s="160"/>
      <c r="L31" s="153" t="s">
        <v>40</v>
      </c>
      <c r="M31" s="154"/>
      <c r="N31" s="154"/>
      <c r="O31" s="154"/>
      <c r="P31" s="155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51"/>
      <c r="B32" s="156"/>
      <c r="C32" s="157"/>
      <c r="D32" s="157"/>
      <c r="E32" s="157"/>
      <c r="F32" s="158"/>
      <c r="G32" s="24"/>
      <c r="J32" s="161"/>
      <c r="K32" s="162"/>
      <c r="L32" s="165"/>
      <c r="M32" s="166"/>
      <c r="N32" s="166"/>
      <c r="O32" s="166"/>
      <c r="P32" s="16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52"/>
      <c r="B33" s="52" t="s">
        <v>41</v>
      </c>
      <c r="C33" s="33" t="s">
        <v>15</v>
      </c>
      <c r="D33" s="34" t="s">
        <v>60</v>
      </c>
      <c r="E33" s="35" t="s">
        <v>61</v>
      </c>
      <c r="F33" s="53" t="s">
        <v>44</v>
      </c>
      <c r="G33" s="24"/>
      <c r="H33" s="24"/>
      <c r="I33" s="24"/>
      <c r="J33" s="163"/>
      <c r="K33" s="164"/>
      <c r="L33" s="52" t="s">
        <v>41</v>
      </c>
      <c r="M33" s="33" t="s">
        <v>15</v>
      </c>
      <c r="N33" s="34" t="s">
        <v>60</v>
      </c>
      <c r="O33" s="35" t="s">
        <v>61</v>
      </c>
      <c r="P33" s="53" t="s">
        <v>44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22</v>
      </c>
      <c r="B34" s="9">
        <f t="shared" ref="B34:B43" si="13">B13+G13+L13+Q13+V13+AA13</f>
        <v>4</v>
      </c>
      <c r="C34" s="8">
        <f t="shared" ref="C34:C40" si="14">IF(B34,B34/$B$46,"")</f>
        <v>1.4388489208633094E-2</v>
      </c>
      <c r="D34" s="10">
        <f t="shared" ref="D34:D43" si="15">D13+I13+N13+S13+X13+AC13</f>
        <v>337971.32</v>
      </c>
      <c r="E34" s="11">
        <f t="shared" ref="E34:E43" si="16">E13+J13+O13+T13+Y13+AD13</f>
        <v>408945.29</v>
      </c>
      <c r="F34" s="21">
        <f t="shared" ref="F34:F40" si="17">IF(E34,E34/$E$46,"")</f>
        <v>0.23962920839343033</v>
      </c>
      <c r="J34" s="99" t="s">
        <v>8</v>
      </c>
      <c r="K34" s="100"/>
      <c r="L34" s="54">
        <f>B25</f>
        <v>3</v>
      </c>
      <c r="M34" s="8">
        <f t="shared" ref="M34:M39" si="18">IF(L34,L34/$L$40,"")</f>
        <v>1.0791366906474821E-2</v>
      </c>
      <c r="N34" s="55">
        <f>D25</f>
        <v>24503.75</v>
      </c>
      <c r="O34" s="55">
        <f>E25</f>
        <v>29649.537500000002</v>
      </c>
      <c r="P34" s="56">
        <f t="shared" ref="P34:P39" si="19">IF(O34,O34/$O$40,"")</f>
        <v>1.7373705906617309E-2</v>
      </c>
    </row>
    <row r="35" spans="1:33" s="24" customFormat="1" ht="30" customHeight="1" x14ac:dyDescent="0.3">
      <c r="A35" s="41" t="s">
        <v>23</v>
      </c>
      <c r="B35" s="12">
        <f t="shared" si="13"/>
        <v>3</v>
      </c>
      <c r="C35" s="8">
        <f t="shared" si="14"/>
        <v>1.0791366906474821E-2</v>
      </c>
      <c r="D35" s="13">
        <f t="shared" si="15"/>
        <v>199565.75</v>
      </c>
      <c r="E35" s="14">
        <f t="shared" si="16"/>
        <v>241475.55</v>
      </c>
      <c r="F35" s="21">
        <f t="shared" si="17"/>
        <v>0.14149715452858794</v>
      </c>
      <c r="J35" s="95" t="s">
        <v>9</v>
      </c>
      <c r="K35" s="96"/>
      <c r="L35" s="57">
        <f>G25</f>
        <v>107</v>
      </c>
      <c r="M35" s="8">
        <f t="shared" si="18"/>
        <v>0.38489208633093525</v>
      </c>
      <c r="N35" s="58">
        <f>I25</f>
        <v>446134.30000000005</v>
      </c>
      <c r="O35" s="58">
        <f>J25</f>
        <v>537190.51</v>
      </c>
      <c r="P35" s="56">
        <f t="shared" si="19"/>
        <v>0.31477691470114044</v>
      </c>
    </row>
    <row r="36" spans="1:33" s="24" customFormat="1" ht="30" customHeight="1" x14ac:dyDescent="0.3">
      <c r="A36" s="41" t="s">
        <v>24</v>
      </c>
      <c r="B36" s="12">
        <f t="shared" si="13"/>
        <v>9</v>
      </c>
      <c r="C36" s="8">
        <f t="shared" si="14"/>
        <v>3.237410071942446E-2</v>
      </c>
      <c r="D36" s="13">
        <f t="shared" si="15"/>
        <v>193710.26</v>
      </c>
      <c r="E36" s="14">
        <f t="shared" si="16"/>
        <v>234389.4</v>
      </c>
      <c r="F36" s="21">
        <f t="shared" si="17"/>
        <v>0.1373448912391462</v>
      </c>
      <c r="J36" s="95" t="s">
        <v>10</v>
      </c>
      <c r="K36" s="96"/>
      <c r="L36" s="57">
        <f>L25</f>
        <v>168</v>
      </c>
      <c r="M36" s="8">
        <f t="shared" si="18"/>
        <v>0.60431654676258995</v>
      </c>
      <c r="N36" s="58">
        <f>N25</f>
        <v>942749.98</v>
      </c>
      <c r="O36" s="58">
        <f>O25</f>
        <v>1139735.26</v>
      </c>
      <c r="P36" s="56">
        <f t="shared" si="19"/>
        <v>0.6678493793922422</v>
      </c>
    </row>
    <row r="37" spans="1:33" ht="30" customHeight="1" x14ac:dyDescent="0.3">
      <c r="A37" s="41" t="s">
        <v>25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95" t="s">
        <v>11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26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95" t="s">
        <v>12</v>
      </c>
      <c r="K38" s="96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27</v>
      </c>
      <c r="B39" s="15">
        <f t="shared" si="13"/>
        <v>5</v>
      </c>
      <c r="C39" s="8">
        <f t="shared" si="14"/>
        <v>1.7985611510791366E-2</v>
      </c>
      <c r="D39" s="13">
        <f t="shared" si="15"/>
        <v>198897.45</v>
      </c>
      <c r="E39" s="22">
        <f t="shared" si="16"/>
        <v>240665.90999999997</v>
      </c>
      <c r="F39" s="21">
        <f t="shared" si="17"/>
        <v>0.14102273069481872</v>
      </c>
      <c r="G39" s="24"/>
      <c r="H39" s="24"/>
      <c r="I39" s="24"/>
      <c r="J39" s="95" t="s">
        <v>13</v>
      </c>
      <c r="K39" s="96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5</v>
      </c>
      <c r="C40" s="8">
        <f t="shared" si="14"/>
        <v>1.7985611510791366E-2</v>
      </c>
      <c r="D40" s="13">
        <f t="shared" si="15"/>
        <v>22850.84</v>
      </c>
      <c r="E40" s="14">
        <f t="shared" si="16"/>
        <v>27649.52</v>
      </c>
      <c r="F40" s="21">
        <f t="shared" si="17"/>
        <v>1.6201757917442501E-2</v>
      </c>
      <c r="G40" s="24"/>
      <c r="H40" s="24"/>
      <c r="I40" s="24"/>
      <c r="J40" s="97" t="s">
        <v>34</v>
      </c>
      <c r="K40" s="98"/>
      <c r="L40" s="79">
        <f>SUM(L34:L39)</f>
        <v>278</v>
      </c>
      <c r="M40" s="17">
        <f>SUM(M34:M39)</f>
        <v>1</v>
      </c>
      <c r="N40" s="80">
        <f>SUM(N34:N39)</f>
        <v>1413388.03</v>
      </c>
      <c r="O40" s="81">
        <f>SUM(O34:O39)</f>
        <v>1706575.3075000001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252</v>
      </c>
      <c r="C41" s="8">
        <f>IF(B41,B41/$B$46,"")</f>
        <v>0.90647482014388492</v>
      </c>
      <c r="D41" s="13">
        <f t="shared" si="15"/>
        <v>460392.41000000003</v>
      </c>
      <c r="E41" s="14">
        <f t="shared" si="16"/>
        <v>553449.63750000007</v>
      </c>
      <c r="F41" s="21">
        <f>IF(E41,E41/$E$46,"")</f>
        <v>0.32430425722657424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49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31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32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33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34</v>
      </c>
      <c r="B46" s="16">
        <f>SUM(B34:B45)</f>
        <v>278</v>
      </c>
      <c r="C46" s="17">
        <f>SUM(C34:C45)</f>
        <v>1</v>
      </c>
      <c r="D46" s="18">
        <f>SUM(D34:D45)</f>
        <v>1413388.03</v>
      </c>
      <c r="E46" s="18">
        <f>SUM(E34:E45)</f>
        <v>1706575.3075000001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revision/>
  <dcterms:created xsi:type="dcterms:W3CDTF">2016-02-03T12:33:15Z</dcterms:created>
  <dcterms:modified xsi:type="dcterms:W3CDTF">2024-11-21T10:51:56Z</dcterms:modified>
</cp:coreProperties>
</file>